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650" tabRatio="812" activeTab="0"/>
  </bookViews>
  <sheets>
    <sheet name="Truong" sheetId="1" r:id="rId1"/>
    <sheet name="Truong_Hide" sheetId="2" state="hidden" r:id="rId2"/>
    <sheet name="CoSoVC_TH" sheetId="3" r:id="rId3"/>
  </sheets>
  <externalReferences>
    <externalReference r:id="rId6"/>
  </externalReferences>
  <definedNames>
    <definedName name="BIEU_CSVC" localSheetId="0">'[1]CoSoVC_TH'!#REF!</definedName>
    <definedName name="BIEU_CSVC">'CoSoVC_TH'!#REF!</definedName>
    <definedName name="BIEU_Ð.CBQL">#REF!</definedName>
    <definedName name="BIEU_Ð.CTDD">#REF!</definedName>
    <definedName name="BIEU_Ð.DANG">#REF!</definedName>
    <definedName name="BIEU_Ð.KPKHAC">'CoSoVC_TH'!$B$19:$H$66</definedName>
    <definedName name="BIEU_Ð_NVS">'CoSoVC_TH'!$B$119:$H$121</definedName>
    <definedName name="BIEU_Ð_TBKHAC">'CoSoVC_TH'!$B$97:$H$114</definedName>
    <definedName name="BIEU_INFO" localSheetId="0">'Truong'!$X$3:$Z$35</definedName>
    <definedName name="BIEU_INFO" localSheetId="1">'Truong_Hide'!$X$3:$Z$35</definedName>
    <definedName name="BIEU_INFO">#REF!</definedName>
    <definedName name="BIEU02_TH_Ð.CN">'CoSoVC_TH'!$B$14:$H$14</definedName>
    <definedName name="BIEU02_TH_Ð.CS">#REF!</definedName>
    <definedName name="BIEU02_TH_Ð.DTP">'CoSoVC_TH'!$B$69:$H$89</definedName>
    <definedName name="BIEU02_TH_Ð.GV">#REF!</definedName>
    <definedName name="BIEU02_TH_Ð.HS">#REF!</definedName>
    <definedName name="BIEU02_TH_Ð.KPH">'CoSoVC_TH'!$B$6:$H$10</definedName>
    <definedName name="BIEU02_TH_Ð.LOP">#REF!</definedName>
    <definedName name="BIEU02_TH_Ð.TBDHTT">'CoSoVC_TH'!$B$91:$H$96</definedName>
    <definedName name="CHITRUONG" localSheetId="0">'Truong'!$B$27:$Q$46</definedName>
    <definedName name="CHITRUONG" localSheetId="1">'Truong_Hide'!$B$27:$Q$46</definedName>
    <definedName name="CHITRUONG">#REF!</definedName>
    <definedName name="CSVC">'CoSoVC_TH'!$F$69:$H$75</definedName>
    <definedName name="CSVC_CHONGOI">'CoSoVC_TH'!$C$14:$H$14</definedName>
    <definedName name="CSVC_DIENTICH_PHONG">'CoSoVC_TH'!$F$77:$H$89</definedName>
    <definedName name="CSVC_LOAIPHONG_CTCC">'CoSoVC_TH'!$C$64:$H$66</definedName>
    <definedName name="CSVC_LOAIPHONG_HCQT">'CoSoVC_TH'!$C$50:$H$58</definedName>
    <definedName name="CSVC_LOAIPHONG_KHAC">'CoSoVC_TH'!$C$33:$H$35</definedName>
    <definedName name="CSVC_LOAIPHONG_PHONGAN">'CoSoVC_TH'!$C$41:$H$44</definedName>
    <definedName name="CSVC_LOAIPHONG_PHONGHOC">'CoSoVC_TH'!$C$7:$H$10</definedName>
    <definedName name="CSVC_LOAIPHONG_PVHT">'CoSoVC_TH'!$C$20:$H$27</definedName>
    <definedName name="CSVC_THIETBI">'CoSoVC_TH'!$F$99:$H$114</definedName>
    <definedName name="CSVC_VESINH">'CoSoVC_TH'!$F$119:$H$120</definedName>
    <definedName name="CTDD_DOTUOI1">#REF!</definedName>
    <definedName name="CTDD_DOTUOI2">#REF!</definedName>
    <definedName name="CTDD_TDDT1">#REF!</definedName>
    <definedName name="CTDD_TDDT2">#REF!</definedName>
    <definedName name="CTDD_TONGSO1">#REF!</definedName>
    <definedName name="CTDD_TONGSO2">#REF!</definedName>
    <definedName name="diachi" localSheetId="0">'Truong'!$E$13:$M$13</definedName>
    <definedName name="diachi" localSheetId="1">'Truong_Hide'!$E$13:$M$13</definedName>
    <definedName name="diachi">#REF!</definedName>
    <definedName name="dienthoai" localSheetId="0">'Truong'!$N$11:$R$11</definedName>
    <definedName name="dienthoai" localSheetId="1">'Truong_Hide'!$N$11:$R$11</definedName>
    <definedName name="dienthoai">#REF!</definedName>
    <definedName name="DM_chuan" localSheetId="0">'Truong'!$Y$14:$Y$16</definedName>
    <definedName name="DM_chuan" localSheetId="1">'Truong_Hide'!$Y$14:$Y$16</definedName>
    <definedName name="DM_chuan">#REF!</definedName>
    <definedName name="DM_Nam" localSheetId="0">'Truong'!$Y$26:$Y$33</definedName>
    <definedName name="DM_Nam" localSheetId="1">'Truong_Hide'!$Y$26:$Y$33</definedName>
    <definedName name="DM_Nam">#REF!</definedName>
    <definedName name="email" localSheetId="0">'Truong'!$N$13:$R$13</definedName>
    <definedName name="email" localSheetId="1">'Truong_Hide'!$N$13:$R$13</definedName>
    <definedName name="email">#REF!</definedName>
    <definedName name="fax" localSheetId="0">'Truong'!$N$12:$R$12</definedName>
    <definedName name="fax" localSheetId="1">'Truong_Hide'!$N$12:$R$12</definedName>
    <definedName name="fax">#REF!</definedName>
    <definedName name="GIAOVIEN_CTDD1">#REF!</definedName>
    <definedName name="GIAOVIEN_CTDD2">#REF!</definedName>
    <definedName name="GIAOVIEN_MONHOC_TH1">#REF!</definedName>
    <definedName name="GIAOVIEN_MONHOC_TH2">#REF!</definedName>
    <definedName name="hieutruong" localSheetId="0">'Truong'!$N$10:$R$10</definedName>
    <definedName name="hieutruong" localSheetId="1">'Truong_Hide'!$N$10:$R$10</definedName>
    <definedName name="hieutruong">#REF!</definedName>
    <definedName name="HIEUTRUONG_TDDT1">#REF!</definedName>
    <definedName name="HIEUTRUONG_TDDT2">#REF!</definedName>
    <definedName name="HS_BOHOC_TH">#REF!</definedName>
    <definedName name="HS_CAPHOC_TH1">#REF!</definedName>
    <definedName name="HS_CAPHOC_TH1_KHAC" localSheetId="1">#REF!</definedName>
    <definedName name="HS_CAPHOC_TH1_KHAC">#REF!</definedName>
    <definedName name="HS_CAPHOC_TH2">#REF!</definedName>
    <definedName name="HS_CAPHOC_TH2_KHAC" localSheetId="1">#REF!</definedName>
    <definedName name="HS_CAPHOC_TH2_KHAC">#REF!</definedName>
    <definedName name="HS_CAPHOC_TH3">#REF!</definedName>
    <definedName name="HS_CAPHOC_TH3_KHAC" localSheetId="1">#REF!</definedName>
    <definedName name="HS_CAPHOC_TH3_KHAC">#REF!</definedName>
    <definedName name="HS_CHINHSACH_TH_KHAC" localSheetId="1">#REF!</definedName>
    <definedName name="HS_CHINHSACH_TH_KHAC">#REF!</definedName>
    <definedName name="HS_CHINHSACH_TH1">#REF!</definedName>
    <definedName name="HS_CHINHSACH_TH2">#REF!</definedName>
    <definedName name="HS_DOTUOI_TH1">#REF!</definedName>
    <definedName name="HS_DOTUOI_TH2">#REF!</definedName>
    <definedName name="HS_DOTUOI_TH3">#REF!</definedName>
    <definedName name="HS_LOAILOP_TH">#REF!</definedName>
    <definedName name="HS_LOAILOP_TH_KHAC" localSheetId="1">#REF!</definedName>
    <definedName name="HS_LOAILOP_TH_KHAC">#REF!</definedName>
    <definedName name="HS_MONHOC_TH">#REF!</definedName>
    <definedName name="HS_MONHOC_TH_KHAC" localSheetId="1">#REF!</definedName>
    <definedName name="HS_MONHOC_TH_KHAC">#REF!</definedName>
    <definedName name="LH_DACBIET_TH">#REF!</definedName>
    <definedName name="LH_DACBIET_TH_KHAC" localSheetId="1">#REF!</definedName>
    <definedName name="LH_DACBIET_TH_KHAC">#REF!</definedName>
    <definedName name="LH_MONHOC_TH">#REF!</definedName>
    <definedName name="loai_datchuan" localSheetId="0">'Truong'!$E$14:$G$14</definedName>
    <definedName name="loai_datchuan" localSheetId="1">'Truong_Hide'!$E$14:$G$14</definedName>
    <definedName name="loai_datchuan">#REF!</definedName>
    <definedName name="LOPHOC_TH">#REF!</definedName>
    <definedName name="LOPHOC_TH_KHAC" localSheetId="1">#REF!</definedName>
    <definedName name="LOPHOC_TH_KHAC">#REF!</definedName>
    <definedName name="ma_nam" localSheetId="0">'Truong'!$N$6:$Q$6</definedName>
    <definedName name="ma_nam" localSheetId="1">'Truong_Hide'!$N$6:$Q$6</definedName>
    <definedName name="ma_nam">#REF!</definedName>
    <definedName name="ma_tructhuoc" localSheetId="0">'Truong'!$E$15:$M$15</definedName>
    <definedName name="ma_tructhuoc" localSheetId="1">'Truong_Hide'!$E$15:$M$15</definedName>
    <definedName name="ma_tructhuoc">#REF!</definedName>
    <definedName name="ma_truong" localSheetId="0">'Truong'!$F$6:$I$6</definedName>
    <definedName name="ma_truong" localSheetId="1">'Truong_Hide'!$F$6:$I$6</definedName>
    <definedName name="ma_truong">#REF!</definedName>
    <definedName name="NHANSU_DANG1">#REF!</definedName>
    <definedName name="NHANSU_DANG2">#REF!</definedName>
    <definedName name="NHANSU_DOTUOI_TH1">#REF!</definedName>
    <definedName name="NHANSU_DOTUOI_TH2">#REF!</definedName>
    <definedName name="NHANSU_TDDT_TH1">#REF!</definedName>
    <definedName name="NHANSU_TDDT_TH2">#REF!</definedName>
    <definedName name="NHANSU_TONGSO_CBQL1">#REF!</definedName>
    <definedName name="NHANSU_TONGSO_CBQL2">#REF!</definedName>
    <definedName name="NHANSU_TONGSO_TH1">#REF!</definedName>
    <definedName name="NHANSU_TONGSO_TH2">#REF!</definedName>
    <definedName name="NHANVIEN_LOAINV1">#REF!</definedName>
    <definedName name="NHANVIEN_LOAINV2">#REF!</definedName>
    <definedName name="PHOHIEUTRUONG_TDDT1">#REF!</definedName>
    <definedName name="PHOHIEUTRUONG_TDDT2">#REF!</definedName>
    <definedName name="phuongxa" localSheetId="0">'Truong'!$E$12:$M$12</definedName>
    <definedName name="phuongxa" localSheetId="1">'Truong_Hide'!$E$12:$M$12</definedName>
    <definedName name="phuongxa">#REF!</definedName>
    <definedName name="_xlnm.Print_Area" localSheetId="2">'CoSoVC_TH'!$B$1:$H$66,'CoSoVC_TH'!$B$68:$H$114,'CoSoVC_TH'!$B$116:$H$134</definedName>
    <definedName name="_xlnm.Print_Area" localSheetId="0">'Truong'!$A$1:$Q$49</definedName>
    <definedName name="_xlnm.Print_Area" localSheetId="1">'Truong_Hide'!$A$1:$Q$49</definedName>
    <definedName name="quanhuyen" localSheetId="0">'Truong'!$E$11:$M$11</definedName>
    <definedName name="quanhuyen" localSheetId="1">'Truong_Hide'!$E$11:$M$11</definedName>
    <definedName name="quanhuyen">#REF!</definedName>
    <definedName name="sodiemtruong" localSheetId="0">'Truong'!$N$15:$R$15</definedName>
    <definedName name="sodiemtruong" localSheetId="1">'Truong_Hide'!$N$15:$R$15</definedName>
    <definedName name="sodiemtruong">#REF!</definedName>
    <definedName name="THIETBI_GIAODUC">'CoSoVC_TH'!$F$92:$H$96</definedName>
    <definedName name="tinhthanh" localSheetId="0">'Truong'!$E$10:$M$10</definedName>
    <definedName name="tinhthanh" localSheetId="1">'Truong_Hide'!$E$10:$M$10</definedName>
    <definedName name="tinhthanh">#REF!</definedName>
    <definedName name="truong" localSheetId="0">'Truong'!$B$2:$R$2</definedName>
    <definedName name="truong" localSheetId="1">'Truong_Hide'!$B$2:$R$2</definedName>
    <definedName name="truong">#REF!</definedName>
    <definedName name="web" localSheetId="0">'Truong'!$N$14:$R$14</definedName>
    <definedName name="web" localSheetId="1">'Truong_Hide'!$N$14:$R$14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<sst xmlns="http://schemas.openxmlformats.org/spreadsheetml/2006/main" count="321" uniqueCount="198">
  <si>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</si>
  <si>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</si>
  <si>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</si>
  <si>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</si>
  <si>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</si>
  <si>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</si>
  <si>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</si>
  <si>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</si>
  <si>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</si>
  <si>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</si>
  <si>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</si>
  <si>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</si>
  <si>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</si>
  <si>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</si>
  <si>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</si>
  <si>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</si>
  <si>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</si>
  <si>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</si>
  <si>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</si>
  <si>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</si>
  <si>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</si>
  <si>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</si>
  <si>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</si>
  <si>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</si>
  <si>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</si>
  <si>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</si>
  <si>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</si>
  <si>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</si>
  <si>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</si>
  <si>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</si>
  <si>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</si>
  <si>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</si>
  <si>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</si>
  <si>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</si>
  <si>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</si>
  <si>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</si>
  <si>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</si>
  <si>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Số lượng</t>
  </si>
  <si>
    <t>Trong đó</t>
  </si>
  <si>
    <t>Làm mới</t>
  </si>
  <si>
    <t>Cải tạo</t>
  </si>
  <si>
    <t>Tổng số</t>
  </si>
  <si>
    <t>(Ký tên, đóng dấu)</t>
  </si>
  <si>
    <t>Mã trực thuộc*:</t>
  </si>
  <si>
    <t>Loại hình</t>
  </si>
  <si>
    <t>Đạt chuẩn QG</t>
  </si>
  <si>
    <t xml:space="preserve"> - Thư viện</t>
  </si>
  <si>
    <t>Số điểm trường phụ</t>
  </si>
  <si>
    <t>* Là mã của trường quản lý cơ sở giáo dục này.</t>
  </si>
  <si>
    <t>Có HS hệ khác</t>
  </si>
  <si>
    <t>5. Thông tin về cơ sở vật chất</t>
  </si>
  <si>
    <t>A. Khối phòng học</t>
  </si>
  <si>
    <t>Kiên cố</t>
  </si>
  <si>
    <t>Bán k.cố</t>
  </si>
  <si>
    <t>Tạm</t>
  </si>
  <si>
    <t>Số phòng học theo chức năng</t>
  </si>
  <si>
    <t xml:space="preserve"> - Phòng học tin học</t>
  </si>
  <si>
    <t xml:space="preserve"> - Phòng học ngoại ngữ</t>
  </si>
  <si>
    <t xml:space="preserve"> - Phòng khác</t>
  </si>
  <si>
    <t xml:space="preserve">Số chỗ ngồi </t>
  </si>
  <si>
    <t>Số chỗ ngồi trong phòng học văn hoá</t>
  </si>
  <si>
    <t>B. Khối phòng phục vụ học tập</t>
  </si>
  <si>
    <t>Số phòng theo chức năng</t>
  </si>
  <si>
    <t xml:space="preserve"> - Phòng thiết bị giáo dục</t>
  </si>
  <si>
    <t xml:space="preserve"> - Phòng truyền thống và hoạt động Đội</t>
  </si>
  <si>
    <t xml:space="preserve"> - Phòng hỗ trợ học sinh khuyết tật</t>
  </si>
  <si>
    <t>Số phòng chia theo chức năng</t>
  </si>
  <si>
    <t xml:space="preserve"> - Phòng phó hiệu trưởng</t>
  </si>
  <si>
    <t xml:space="preserve"> - Phòng giáo viên</t>
  </si>
  <si>
    <t xml:space="preserve"> - Phòng họp giáo viên</t>
  </si>
  <si>
    <t xml:space="preserve"> - Văn phòng trường</t>
  </si>
  <si>
    <t xml:space="preserve"> - Phòng thường trực</t>
  </si>
  <si>
    <t xml:space="preserve"> - Phòng kho lưu trữ</t>
  </si>
  <si>
    <t>Số phòng học nhờ</t>
  </si>
  <si>
    <t>Số phòng học 3 ca</t>
  </si>
  <si>
    <t>Tổng diện tích khuôn viên đất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</si>
  <si>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</si>
  <si>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</si>
  <si>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</si>
  <si>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</si>
  <si>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</si>
  <si>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</si>
  <si>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</si>
  <si>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</si>
  <si>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</si>
  <si>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</si>
  <si>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</si>
  <si>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</si>
  <si>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</si>
  <si>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</si>
  <si>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</si>
  <si>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</si>
  <si>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</si>
  <si>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</si>
  <si>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</si>
  <si>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Bộ đầy đủ</t>
  </si>
  <si>
    <t>Bộ chưa đầy đủ</t>
  </si>
  <si>
    <t xml:space="preserve">  Các trường tiểu học do Phòng GD quản trực tiếp lấy mã của Phòng GD, không nhập mã trực thuộc này</t>
  </si>
  <si>
    <t xml:space="preserve"> - Phòng ăn</t>
  </si>
  <si>
    <t xml:space="preserve"> - Phòng nghỉ</t>
  </si>
  <si>
    <t xml:space="preserve"> - Nhà xe học sinh</t>
  </si>
  <si>
    <t>1. Thông tin định dạng</t>
  </si>
  <si>
    <t>Không</t>
  </si>
  <si>
    <t>Mức độ 1</t>
  </si>
  <si>
    <t>Mức độ 2</t>
  </si>
  <si>
    <t>Đạt mức chất lượng tối thiểu</t>
  </si>
  <si>
    <t>Chưa đạt chuẩn vệ sinh</t>
  </si>
  <si>
    <t>Không có</t>
  </si>
  <si>
    <t>(*) Dành cho trường không phải trường khuyết tật</t>
  </si>
  <si>
    <t>(**) Dành cho trường không phải trường bán trú, nội trú</t>
  </si>
  <si>
    <t>(*) Nhà tiêu hai ngăn ủ phân tại chỗ, nhà tiêu chìm có ống thông hơi, nhà tiêu thấm dội nước, nhà tiêu tự hoại</t>
  </si>
  <si>
    <t>Cơ sở vật chất khác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</si>
  <si>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</si>
  <si>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Tên điểm trường phụ</t>
  </si>
  <si>
    <t>Trong đó: Diện tích đất được cấp</t>
  </si>
  <si>
    <t>Diện tích đất đi thuê</t>
  </si>
  <si>
    <t>Diện tích đất sân chơi</t>
  </si>
  <si>
    <t>Trường quốc tế</t>
  </si>
  <si>
    <t>Loại trường</t>
  </si>
  <si>
    <t>Nguồn nước</t>
  </si>
  <si>
    <t>Bếp ăn 1 chiều</t>
  </si>
  <si>
    <t>Cổng trường</t>
  </si>
  <si>
    <t>Trong đó: - Ti vi</t>
  </si>
  <si>
    <t xml:space="preserve"> - Phòng giáo dục nghệ thuật</t>
  </si>
  <si>
    <t xml:space="preserve"> Trong đó: Máy vi tính đang được nối Internet</t>
  </si>
  <si>
    <t>Chia ra: - Nhà bếp</t>
  </si>
  <si>
    <t>Chia ra: - Phòng hiệu trưởng</t>
  </si>
  <si>
    <t>Chia ra: - Nhà xe giáo viên</t>
  </si>
  <si>
    <t>Chia ra: - Phòng học văn hoá</t>
  </si>
  <si>
    <t xml:space="preserve"> - Khối lớp 2</t>
  </si>
  <si>
    <t xml:space="preserve"> - Khối lớp 3</t>
  </si>
  <si>
    <t xml:space="preserve"> - Khối lớp 4</t>
  </si>
  <si>
    <t xml:space="preserve"> - Khối lớp 5</t>
  </si>
  <si>
    <t>Chia ra: - Máy vi tính phục vụ học tập</t>
  </si>
  <si>
    <t xml:space="preserve"> - Phòng giáo dục thể chất</t>
  </si>
  <si>
    <t xml:space="preserve"> - Phòng học nghệ thuật</t>
  </si>
  <si>
    <t>Chia ra: - Phòng giáo dục thể chất (đa năng)</t>
  </si>
  <si>
    <t>Trong đó: + Phòng âm nhạc</t>
  </si>
  <si>
    <t xml:space="preserve"> + Phòng mỹ thuật</t>
  </si>
  <si>
    <t>Chia ra: - Khối lớp 1</t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</si>
  <si>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</si>
  <si>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- Nhà công vụ giáo viên</t>
  </si>
  <si>
    <t xml:space="preserve"> - Nhà bếp</t>
  </si>
  <si>
    <t xml:space="preserve"> - Phòng khác (Phục vụ học tập)</t>
  </si>
  <si>
    <t>C. Khối phòng khác</t>
  </si>
  <si>
    <t>Chia ra: - Phòng y tế học đường</t>
  </si>
  <si>
    <t xml:space="preserve"> - Khu vệ sinh dành cho giáo viên</t>
  </si>
  <si>
    <t xml:space="preserve"> - Khu vệ sinh dành cho học sinh</t>
  </si>
  <si>
    <t>D. Khối phòng tổ chức ăn nghỉ</t>
  </si>
  <si>
    <t>E. Khối phòng hành chính quản trị</t>
  </si>
  <si>
    <t>F. Khối công trình công cộng</t>
  </si>
  <si>
    <t xml:space="preserve"> - Phòng âm nhạc</t>
  </si>
  <si>
    <t>Số lượng (nhà)</t>
  </si>
  <si>
    <t>Hàng rào</t>
  </si>
  <si>
    <t>Số máy photocopy</t>
  </si>
  <si>
    <t>Số scanner</t>
  </si>
  <si>
    <t>PropertyId</t>
  </si>
  <si>
    <t>Giatri</t>
  </si>
  <si>
    <t>Phiên bản 4.0.1 - T 9-2014</t>
  </si>
  <si>
    <t>Thuộc vùng đặc biệt khó khăn</t>
  </si>
  <si>
    <t>Dạy học 2 buổi/ngày</t>
  </si>
  <si>
    <t>Có học sinh khuyết tật</t>
  </si>
  <si>
    <t>Có học sinh bán trú</t>
  </si>
  <si>
    <t>Có chi bộ đảng</t>
  </si>
  <si>
    <t>Có học sinh nội trú</t>
  </si>
  <si>
    <t>Nước dùng hợp vệ sinh</t>
  </si>
  <si>
    <t>Nguồn điện lưới</t>
  </si>
  <si>
    <t>Thư viện</t>
  </si>
  <si>
    <t>1-Có; 0-Không</t>
  </si>
  <si>
    <t>1-Xây; 2-Kẽm lưới; 3-Cây xanh</t>
  </si>
  <si>
    <t>1-Không đạt; 2-Đạt chuẩn; 3-Tiên tiến; 4-Xuất sắc</t>
  </si>
  <si>
    <t>Vùng đặc biệt khó khăn</t>
  </si>
  <si>
    <t>Dạy học 2 buổi ngày</t>
  </si>
  <si>
    <t>Có HS khuyết tật</t>
  </si>
  <si>
    <t>Có HS bán trú</t>
  </si>
  <si>
    <t>Có chi bộ Đảng</t>
  </si>
  <si>
    <t>Có HS nội trú</t>
  </si>
  <si>
    <t>Phần mềm tuyển sinh đầu cấp</t>
  </si>
  <si>
    <t>Bể bơi trong trường</t>
  </si>
  <si>
    <r>
      <t xml:space="preserve">Thiết bị dạy học tối thiểu theo quy định của Bộ GD&amp;ĐT </t>
    </r>
    <r>
      <rPr>
        <i/>
        <sz val="12"/>
        <rFont val="Times New Roman"/>
        <family val="1"/>
      </rPr>
      <t>(ĐVT: bộ)</t>
    </r>
  </si>
  <si>
    <t xml:space="preserve"> - Phòng Công nghệ</t>
  </si>
  <si>
    <t>1-Nước máy; 2-Giếng khoan/đào; 3-Sông/suối; 
4-Nước mưa; 5-Ao/hồ</t>
  </si>
  <si>
    <t>Phiên bản 6.0.1 - T 9-2016</t>
  </si>
  <si>
    <t>Đạt chuẩn quốc gia</t>
  </si>
  <si>
    <t>(**) Dành cho trường không phải trường nội trú</t>
  </si>
  <si>
    <t>Trường TH Bùi Quốc Khánh</t>
  </si>
  <si>
    <t>74718406</t>
  </si>
  <si>
    <t>2016-2017</t>
  </si>
  <si>
    <t>Bình Dương</t>
  </si>
  <si>
    <t>Trịnh Thị Nguyên</t>
  </si>
  <si>
    <t>Thành phố Thủ Dầu Một</t>
  </si>
  <si>
    <t>06503828671</t>
  </si>
  <si>
    <t>Phường Chánh Nghĩa</t>
  </si>
  <si>
    <t/>
  </si>
  <si>
    <t>Chánh Nghĩa, Thủ Dầu Một, Bình Dương</t>
  </si>
  <si>
    <t>th-buiquockhanh@tptdm.edu.vn</t>
  </si>
  <si>
    <t>http://thbuiquockhanh.tptdm.edu.vn</t>
  </si>
  <si>
    <t>74718000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</si>
</sst>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;\-0;;@"/>
    <numFmt numFmtId="165" formatCode="0;\-0;;@"/>
  </numFmts>
  <fonts count="65">
    <font>
      <sz val="12"/>
      <name val=".VnTim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5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1"/>
      <name val=".VnTime"/>
      <family val="2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E7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hair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thin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15" fillId="33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left" indent="1"/>
      <protection/>
    </xf>
    <xf numFmtId="0" fontId="21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5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/>
      <protection/>
    </xf>
    <xf numFmtId="165" fontId="14" fillId="34" borderId="17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14" fillId="34" borderId="17" xfId="0" applyNumberFormat="1" applyFont="1" applyFill="1" applyBorder="1" applyAlignment="1" applyProtection="1">
      <alignment horizontal="left" vertical="center"/>
      <protection/>
    </xf>
    <xf numFmtId="165" fontId="14" fillId="34" borderId="18" xfId="0" applyNumberFormat="1" applyFont="1" applyFill="1" applyBorder="1" applyAlignment="1" applyProtection="1">
      <alignment horizontal="left" vertical="center"/>
      <protection/>
    </xf>
    <xf numFmtId="165" fontId="24" fillId="34" borderId="10" xfId="0" applyNumberFormat="1" applyFont="1" applyFill="1" applyBorder="1" applyAlignment="1" applyProtection="1">
      <alignment horizontal="center" vertical="center" wrapText="1"/>
      <protection/>
    </xf>
    <xf numFmtId="165" fontId="24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4" fillId="35" borderId="16" xfId="0" applyFont="1" applyFill="1" applyBorder="1" applyAlignment="1" applyProtection="1">
      <alignment/>
      <protection/>
    </xf>
    <xf numFmtId="165" fontId="14" fillId="35" borderId="17" xfId="0" applyNumberFormat="1" applyFont="1" applyFill="1" applyBorder="1" applyAlignment="1" applyProtection="1">
      <alignment/>
      <protection/>
    </xf>
    <xf numFmtId="165" fontId="14" fillId="35" borderId="21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 indent="5"/>
      <protection/>
    </xf>
    <xf numFmtId="165" fontId="3" fillId="0" borderId="0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left" vertical="center" indent="3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165" fontId="12" fillId="33" borderId="10" xfId="0" applyNumberFormat="1" applyFont="1" applyFill="1" applyBorder="1" applyAlignment="1" applyProtection="1">
      <alignment horizontal="center" vertical="center"/>
      <protection/>
    </xf>
    <xf numFmtId="165" fontId="12" fillId="33" borderId="19" xfId="0" applyNumberFormat="1" applyFont="1" applyFill="1" applyBorder="1" applyAlignment="1" applyProtection="1">
      <alignment horizontal="center" vertical="center"/>
      <protection/>
    </xf>
    <xf numFmtId="165" fontId="14" fillId="34" borderId="21" xfId="0" applyNumberFormat="1" applyFont="1" applyFill="1" applyBorder="1" applyAlignment="1" applyProtection="1">
      <alignment/>
      <protection/>
    </xf>
    <xf numFmtId="165" fontId="14" fillId="35" borderId="17" xfId="0" applyNumberFormat="1" applyFont="1" applyFill="1" applyBorder="1" applyAlignment="1" applyProtection="1">
      <alignment horizontal="right"/>
      <protection/>
    </xf>
    <xf numFmtId="165" fontId="3" fillId="0" borderId="23" xfId="0" applyNumberFormat="1" applyFont="1" applyFill="1" applyBorder="1" applyAlignment="1" applyProtection="1">
      <alignment/>
      <protection locked="0"/>
    </xf>
    <xf numFmtId="0" fontId="3" fillId="36" borderId="24" xfId="0" applyFont="1" applyFill="1" applyBorder="1" applyAlignment="1" applyProtection="1">
      <alignment horizontal="left" indent="1"/>
      <protection/>
    </xf>
    <xf numFmtId="0" fontId="3" fillId="36" borderId="25" xfId="0" applyFont="1" applyFill="1" applyBorder="1" applyAlignment="1" applyProtection="1">
      <alignment horizontal="left" indent="5"/>
      <protection/>
    </xf>
    <xf numFmtId="0" fontId="3" fillId="36" borderId="26" xfId="0" applyFont="1" applyFill="1" applyBorder="1" applyAlignment="1" applyProtection="1">
      <alignment horizontal="left" indent="5"/>
      <protection/>
    </xf>
    <xf numFmtId="0" fontId="3" fillId="36" borderId="27" xfId="0" applyFont="1" applyFill="1" applyBorder="1" applyAlignment="1" applyProtection="1">
      <alignment horizontal="left" indent="5"/>
      <protection/>
    </xf>
    <xf numFmtId="0" fontId="3" fillId="36" borderId="25" xfId="0" applyFont="1" applyFill="1" applyBorder="1" applyAlignment="1">
      <alignment horizontal="left" indent="5"/>
    </xf>
    <xf numFmtId="165" fontId="3" fillId="36" borderId="28" xfId="0" applyNumberFormat="1" applyFont="1" applyFill="1" applyBorder="1" applyAlignment="1" applyProtection="1">
      <alignment horizontal="left" indent="1"/>
      <protection/>
    </xf>
    <xf numFmtId="165" fontId="3" fillId="36" borderId="29" xfId="0" applyNumberFormat="1" applyFont="1" applyFill="1" applyBorder="1" applyAlignment="1" applyProtection="1">
      <alignment horizontal="left" vertical="center"/>
      <protection/>
    </xf>
    <xf numFmtId="165" fontId="3" fillId="36" borderId="29" xfId="0" applyNumberFormat="1" applyFont="1" applyFill="1" applyBorder="1" applyAlignment="1" applyProtection="1">
      <alignment horizontal="left"/>
      <protection/>
    </xf>
    <xf numFmtId="165" fontId="3" fillId="36" borderId="30" xfId="0" applyNumberFormat="1" applyFont="1" applyFill="1" applyBorder="1" applyAlignment="1" applyProtection="1">
      <alignment horizontal="left" indent="2"/>
      <protection/>
    </xf>
    <xf numFmtId="165" fontId="3" fillId="36" borderId="31" xfId="0" applyNumberFormat="1" applyFont="1" applyFill="1" applyBorder="1" applyAlignment="1" applyProtection="1">
      <alignment horizontal="left"/>
      <protection/>
    </xf>
    <xf numFmtId="165" fontId="3" fillId="36" borderId="30" xfId="0" applyNumberFormat="1" applyFont="1" applyFill="1" applyBorder="1" applyAlignment="1" applyProtection="1">
      <alignment horizontal="left" indent="7"/>
      <protection/>
    </xf>
    <xf numFmtId="165" fontId="3" fillId="36" borderId="32" xfId="0" applyNumberFormat="1" applyFont="1" applyFill="1" applyBorder="1" applyAlignment="1" applyProtection="1">
      <alignment horizontal="left" indent="7"/>
      <protection/>
    </xf>
    <xf numFmtId="165" fontId="3" fillId="36" borderId="33" xfId="0" applyNumberFormat="1" applyFont="1" applyFill="1" applyBorder="1" applyAlignment="1" applyProtection="1">
      <alignment horizontal="left"/>
      <protection/>
    </xf>
    <xf numFmtId="165" fontId="3" fillId="36" borderId="28" xfId="0" applyNumberFormat="1" applyFont="1" applyFill="1" applyBorder="1" applyAlignment="1" applyProtection="1">
      <alignment horizontal="right"/>
      <protection/>
    </xf>
    <xf numFmtId="165" fontId="3" fillId="36" borderId="29" xfId="0" applyNumberFormat="1" applyFont="1" applyFill="1" applyBorder="1" applyAlignment="1" applyProtection="1">
      <alignment horizontal="right"/>
      <protection/>
    </xf>
    <xf numFmtId="165" fontId="3" fillId="36" borderId="20" xfId="0" applyNumberFormat="1" applyFont="1" applyFill="1" applyBorder="1" applyAlignment="1" applyProtection="1">
      <alignment horizontal="right"/>
      <protection/>
    </xf>
    <xf numFmtId="165" fontId="3" fillId="36" borderId="30" xfId="0" applyNumberFormat="1" applyFont="1" applyFill="1" applyBorder="1" applyAlignment="1" applyProtection="1">
      <alignment horizontal="right"/>
      <protection/>
    </xf>
    <xf numFmtId="165" fontId="3" fillId="36" borderId="31" xfId="0" applyNumberFormat="1" applyFont="1" applyFill="1" applyBorder="1" applyAlignment="1" applyProtection="1">
      <alignment horizontal="right"/>
      <protection/>
    </xf>
    <xf numFmtId="165" fontId="3" fillId="36" borderId="34" xfId="0" applyNumberFormat="1" applyFont="1" applyFill="1" applyBorder="1" applyAlignment="1" applyProtection="1">
      <alignment horizontal="right"/>
      <protection/>
    </xf>
    <xf numFmtId="165" fontId="3" fillId="36" borderId="32" xfId="0" applyNumberFormat="1" applyFont="1" applyFill="1" applyBorder="1" applyAlignment="1" applyProtection="1">
      <alignment horizontal="right"/>
      <protection/>
    </xf>
    <xf numFmtId="165" fontId="3" fillId="36" borderId="33" xfId="0" applyNumberFormat="1" applyFont="1" applyFill="1" applyBorder="1" applyAlignment="1" applyProtection="1">
      <alignment horizontal="right"/>
      <protection/>
    </xf>
    <xf numFmtId="165" fontId="3" fillId="36" borderId="35" xfId="0" applyNumberFormat="1" applyFont="1" applyFill="1" applyBorder="1" applyAlignment="1" applyProtection="1">
      <alignment horizontal="right"/>
      <protection/>
    </xf>
    <xf numFmtId="165" fontId="5" fillId="36" borderId="28" xfId="0" applyNumberFormat="1" applyFont="1" applyFill="1" applyBorder="1" applyAlignment="1" applyProtection="1">
      <alignment horizontal="right"/>
      <protection/>
    </xf>
    <xf numFmtId="165" fontId="3" fillId="36" borderId="36" xfId="0" applyNumberFormat="1" applyFont="1" applyFill="1" applyBorder="1" applyAlignment="1" applyProtection="1">
      <alignment horizontal="right"/>
      <protection/>
    </xf>
    <xf numFmtId="165" fontId="3" fillId="36" borderId="37" xfId="0" applyNumberFormat="1" applyFont="1" applyFill="1" applyBorder="1" applyAlignment="1" applyProtection="1">
      <alignment horizontal="right"/>
      <protection/>
    </xf>
    <xf numFmtId="0" fontId="14" fillId="37" borderId="38" xfId="0" applyFont="1" applyFill="1" applyBorder="1" applyAlignment="1" applyProtection="1">
      <alignment horizontal="left"/>
      <protection/>
    </xf>
    <xf numFmtId="165" fontId="14" fillId="37" borderId="17" xfId="0" applyNumberFormat="1" applyFont="1" applyFill="1" applyBorder="1" applyAlignment="1" applyProtection="1">
      <alignment horizontal="left"/>
      <protection/>
    </xf>
    <xf numFmtId="165" fontId="14" fillId="37" borderId="17" xfId="0" applyNumberFormat="1" applyFont="1" applyFill="1" applyBorder="1" applyAlignment="1" applyProtection="1">
      <alignment horizontal="left" indent="1"/>
      <protection/>
    </xf>
    <xf numFmtId="165" fontId="14" fillId="37" borderId="39" xfId="0" applyNumberFormat="1" applyFont="1" applyFill="1" applyBorder="1" applyAlignment="1" applyProtection="1">
      <alignment horizontal="left" indent="1"/>
      <protection/>
    </xf>
    <xf numFmtId="165" fontId="25" fillId="37" borderId="10" xfId="0" applyNumberFormat="1" applyFont="1" applyFill="1" applyBorder="1" applyAlignment="1" applyProtection="1">
      <alignment/>
      <protection/>
    </xf>
    <xf numFmtId="165" fontId="25" fillId="37" borderId="19" xfId="0" applyNumberFormat="1" applyFont="1" applyFill="1" applyBorder="1" applyAlignment="1" applyProtection="1">
      <alignment/>
      <protection/>
    </xf>
    <xf numFmtId="165" fontId="14" fillId="37" borderId="21" xfId="0" applyNumberFormat="1" applyFont="1" applyFill="1" applyBorder="1" applyAlignment="1" applyProtection="1">
      <alignment horizontal="left"/>
      <protection/>
    </xf>
    <xf numFmtId="165" fontId="5" fillId="0" borderId="23" xfId="0" applyNumberFormat="1" applyFont="1" applyFill="1" applyBorder="1" applyAlignment="1" applyProtection="1">
      <alignment/>
      <protection locked="0"/>
    </xf>
    <xf numFmtId="165" fontId="5" fillId="0" borderId="40" xfId="0" applyNumberFormat="1" applyFont="1" applyFill="1" applyBorder="1" applyAlignment="1" applyProtection="1">
      <alignment/>
      <protection locked="0"/>
    </xf>
    <xf numFmtId="165" fontId="5" fillId="0" borderId="12" xfId="0" applyNumberFormat="1" applyFont="1" applyFill="1" applyBorder="1" applyAlignment="1" applyProtection="1">
      <alignment/>
      <protection locked="0"/>
    </xf>
    <xf numFmtId="165" fontId="5" fillId="0" borderId="41" xfId="0" applyNumberFormat="1" applyFont="1" applyFill="1" applyBorder="1" applyAlignment="1" applyProtection="1">
      <alignment/>
      <protection locked="0"/>
    </xf>
    <xf numFmtId="165" fontId="5" fillId="0" borderId="13" xfId="0" applyNumberFormat="1" applyFont="1" applyFill="1" applyBorder="1" applyAlignment="1" applyProtection="1">
      <alignment/>
      <protection locked="0"/>
    </xf>
    <xf numFmtId="165" fontId="5" fillId="0" borderId="42" xfId="0" applyNumberFormat="1" applyFont="1" applyFill="1" applyBorder="1" applyAlignment="1" applyProtection="1">
      <alignment/>
      <protection locked="0"/>
    </xf>
    <xf numFmtId="165" fontId="3" fillId="0" borderId="40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41" xfId="0" applyNumberFormat="1" applyFont="1" applyFill="1" applyBorder="1" applyAlignment="1" applyProtection="1">
      <alignment/>
      <protection locked="0"/>
    </xf>
    <xf numFmtId="165" fontId="3" fillId="0" borderId="43" xfId="0" applyNumberFormat="1" applyFont="1" applyFill="1" applyBorder="1" applyAlignment="1" applyProtection="1">
      <alignment/>
      <protection/>
    </xf>
    <xf numFmtId="165" fontId="3" fillId="0" borderId="44" xfId="0" applyNumberFormat="1" applyFont="1" applyFill="1" applyBorder="1" applyAlignment="1" applyProtection="1">
      <alignment/>
      <protection/>
    </xf>
    <xf numFmtId="165" fontId="3" fillId="0" borderId="44" xfId="0" applyNumberFormat="1" applyFont="1" applyFill="1" applyBorder="1" applyAlignment="1" applyProtection="1">
      <alignment/>
      <protection locked="0"/>
    </xf>
    <xf numFmtId="165" fontId="3" fillId="0" borderId="45" xfId="0" applyNumberFormat="1" applyFont="1" applyFill="1" applyBorder="1" applyAlignment="1" applyProtection="1">
      <alignment/>
      <protection locked="0"/>
    </xf>
    <xf numFmtId="165" fontId="5" fillId="37" borderId="23" xfId="0" applyNumberFormat="1" applyFont="1" applyFill="1" applyBorder="1" applyAlignment="1" applyProtection="1">
      <alignment horizontal="right"/>
      <protection/>
    </xf>
    <xf numFmtId="165" fontId="5" fillId="37" borderId="10" xfId="0" applyNumberFormat="1" applyFont="1" applyFill="1" applyBorder="1" applyAlignment="1" applyProtection="1">
      <alignment horizontal="right"/>
      <protection/>
    </xf>
    <xf numFmtId="165" fontId="5" fillId="37" borderId="19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Fill="1" applyBorder="1" applyAlignment="1" applyProtection="1">
      <alignment horizontal="right"/>
      <protection locked="0"/>
    </xf>
    <xf numFmtId="165" fontId="3" fillId="0" borderId="46" xfId="0" applyNumberFormat="1" applyFont="1" applyFill="1" applyBorder="1" applyAlignment="1" applyProtection="1">
      <alignment horizontal="right"/>
      <protection locked="0"/>
    </xf>
    <xf numFmtId="165" fontId="5" fillId="37" borderId="11" xfId="0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41" xfId="0" applyNumberFormat="1" applyFont="1" applyFill="1" applyBorder="1" applyAlignment="1" applyProtection="1">
      <alignment horizontal="right"/>
      <protection locked="0"/>
    </xf>
    <xf numFmtId="165" fontId="3" fillId="0" borderId="43" xfId="0" applyNumberFormat="1" applyFont="1" applyFill="1" applyBorder="1" applyAlignment="1" applyProtection="1">
      <alignment horizontal="right"/>
      <protection locked="0"/>
    </xf>
    <xf numFmtId="165" fontId="3" fillId="0" borderId="44" xfId="0" applyNumberFormat="1" applyFont="1" applyFill="1" applyBorder="1" applyAlignment="1" applyProtection="1">
      <alignment horizontal="right"/>
      <protection locked="0"/>
    </xf>
    <xf numFmtId="165" fontId="5" fillId="37" borderId="12" xfId="0" applyNumberFormat="1" applyFont="1" applyFill="1" applyBorder="1" applyAlignment="1" applyProtection="1">
      <alignment horizontal="right"/>
      <protection/>
    </xf>
    <xf numFmtId="165" fontId="3" fillId="0" borderId="47" xfId="0" applyNumberFormat="1" applyFont="1" applyFill="1" applyBorder="1" applyAlignment="1" applyProtection="1">
      <alignment horizontal="right"/>
      <protection locked="0"/>
    </xf>
    <xf numFmtId="165" fontId="3" fillId="0" borderId="48" xfId="0" applyNumberFormat="1" applyFont="1" applyFill="1" applyBorder="1" applyAlignment="1" applyProtection="1">
      <alignment horizontal="right"/>
      <protection locked="0"/>
    </xf>
    <xf numFmtId="165" fontId="5" fillId="37" borderId="43" xfId="0" applyNumberFormat="1" applyFont="1" applyFill="1" applyBorder="1" applyAlignment="1" applyProtection="1">
      <alignment horizontal="right"/>
      <protection/>
    </xf>
    <xf numFmtId="165" fontId="5" fillId="37" borderId="40" xfId="0" applyNumberFormat="1" applyFont="1" applyFill="1" applyBorder="1" applyAlignment="1" applyProtection="1">
      <alignment horizontal="right"/>
      <protection/>
    </xf>
    <xf numFmtId="165" fontId="3" fillId="0" borderId="23" xfId="0" applyNumberFormat="1" applyFont="1" applyFill="1" applyBorder="1" applyAlignment="1" applyProtection="1">
      <alignment horizontal="right"/>
      <protection locked="0"/>
    </xf>
    <xf numFmtId="165" fontId="3" fillId="0" borderId="40" xfId="0" applyNumberFormat="1" applyFont="1" applyFill="1" applyBorder="1" applyAlignment="1" applyProtection="1">
      <alignment horizontal="right"/>
      <protection locked="0"/>
    </xf>
    <xf numFmtId="165" fontId="5" fillId="37" borderId="47" xfId="0" applyNumberFormat="1" applyFont="1" applyFill="1" applyBorder="1" applyAlignment="1" applyProtection="1">
      <alignment horizontal="right"/>
      <protection/>
    </xf>
    <xf numFmtId="165" fontId="0" fillId="0" borderId="49" xfId="0" applyNumberFormat="1" applyBorder="1" applyAlignment="1" applyProtection="1">
      <alignment/>
      <protection/>
    </xf>
    <xf numFmtId="165" fontId="5" fillId="0" borderId="49" xfId="0" applyNumberFormat="1" applyFont="1" applyFill="1" applyBorder="1" applyAlignment="1" applyProtection="1">
      <alignment/>
      <protection/>
    </xf>
    <xf numFmtId="165" fontId="5" fillId="37" borderId="50" xfId="0" applyNumberFormat="1" applyFont="1" applyFill="1" applyBorder="1" applyAlignment="1" applyProtection="1">
      <alignment horizontal="right"/>
      <protection/>
    </xf>
    <xf numFmtId="165" fontId="3" fillId="32" borderId="21" xfId="0" applyNumberFormat="1" applyFont="1" applyFill="1" applyBorder="1" applyAlignment="1" applyProtection="1">
      <alignment horizontal="right"/>
      <protection/>
    </xf>
    <xf numFmtId="165" fontId="22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/>
      <protection/>
    </xf>
    <xf numFmtId="0" fontId="3" fillId="38" borderId="51" xfId="0" applyFont="1" applyFill="1" applyBorder="1" applyAlignment="1" applyProtection="1">
      <alignment horizontal="left"/>
      <protection/>
    </xf>
    <xf numFmtId="165" fontId="3" fillId="0" borderId="52" xfId="0" applyNumberFormat="1" applyFont="1" applyFill="1" applyBorder="1" applyAlignment="1" applyProtection="1">
      <alignment/>
      <protection locked="0"/>
    </xf>
    <xf numFmtId="0" fontId="3" fillId="38" borderId="38" xfId="0" applyFont="1" applyFill="1" applyBorder="1" applyAlignment="1" applyProtection="1">
      <alignment horizontal="left"/>
      <protection/>
    </xf>
    <xf numFmtId="0" fontId="3" fillId="38" borderId="53" xfId="0" applyFont="1" applyFill="1" applyBorder="1" applyAlignment="1" applyProtection="1">
      <alignment horizontal="left"/>
      <protection/>
    </xf>
    <xf numFmtId="0" fontId="14" fillId="34" borderId="54" xfId="0" applyFont="1" applyFill="1" applyBorder="1" applyAlignment="1" applyProtection="1">
      <alignment/>
      <protection/>
    </xf>
    <xf numFmtId="165" fontId="3" fillId="34" borderId="21" xfId="0" applyNumberFormat="1" applyFont="1" applyFill="1" applyBorder="1" applyAlignment="1" applyProtection="1">
      <alignment horizontal="left" indent="1"/>
      <protection/>
    </xf>
    <xf numFmtId="165" fontId="14" fillId="34" borderId="55" xfId="0" applyNumberFormat="1" applyFont="1" applyFill="1" applyBorder="1" applyAlignment="1" applyProtection="1">
      <alignment/>
      <protection/>
    </xf>
    <xf numFmtId="165" fontId="3" fillId="36" borderId="32" xfId="0" applyNumberFormat="1" applyFont="1" applyFill="1" applyBorder="1" applyAlignment="1" applyProtection="1">
      <alignment horizontal="left" indent="1"/>
      <protection/>
    </xf>
    <xf numFmtId="165" fontId="3" fillId="36" borderId="32" xfId="0" applyNumberFormat="1" applyFont="1" applyFill="1" applyBorder="1" applyAlignment="1" applyProtection="1">
      <alignment/>
      <protection/>
    </xf>
    <xf numFmtId="0" fontId="3" fillId="0" borderId="0" xfId="56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49" fontId="6" fillId="0" borderId="5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49" fontId="5" fillId="0" borderId="57" xfId="0" applyNumberFormat="1" applyFont="1" applyFill="1" applyBorder="1" applyAlignment="1" applyProtection="1">
      <alignment/>
      <protection locked="0"/>
    </xf>
    <xf numFmtId="49" fontId="5" fillId="0" borderId="49" xfId="0" applyNumberFormat="1" applyFont="1" applyFill="1" applyBorder="1" applyAlignment="1" applyProtection="1">
      <alignment/>
      <protection locked="0"/>
    </xf>
    <xf numFmtId="49" fontId="5" fillId="0" borderId="58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/>
    </xf>
    <xf numFmtId="0" fontId="5" fillId="0" borderId="57" xfId="0" applyFont="1" applyFill="1" applyBorder="1" applyAlignment="1" applyProtection="1">
      <alignment horizontal="center" wrapText="1"/>
      <protection locked="0"/>
    </xf>
    <xf numFmtId="0" fontId="5" fillId="0" borderId="49" xfId="0" applyFont="1" applyFill="1" applyBorder="1" applyAlignment="1" applyProtection="1">
      <alignment horizontal="center" wrapText="1"/>
      <protection locked="0"/>
    </xf>
    <xf numFmtId="0" fontId="5" fillId="0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19" fillId="36" borderId="59" xfId="0" applyFont="1" applyFill="1" applyBorder="1" applyAlignment="1" applyProtection="1">
      <alignment horizontal="left"/>
      <protection/>
    </xf>
    <xf numFmtId="0" fontId="19" fillId="36" borderId="28" xfId="0" applyFont="1" applyFill="1" applyBorder="1" applyAlignment="1" applyProtection="1">
      <alignment horizontal="left"/>
      <protection/>
    </xf>
    <xf numFmtId="0" fontId="19" fillId="36" borderId="29" xfId="0" applyFont="1" applyFill="1" applyBorder="1" applyAlignment="1" applyProtection="1">
      <alignment horizontal="left"/>
      <protection/>
    </xf>
    <xf numFmtId="49" fontId="3" fillId="0" borderId="59" xfId="55" applyNumberFormat="1" applyFont="1" applyFill="1" applyBorder="1" applyAlignment="1" applyProtection="1">
      <alignment horizontal="left" wrapText="1"/>
      <protection locked="0"/>
    </xf>
    <xf numFmtId="49" fontId="3" fillId="0" borderId="28" xfId="55" applyNumberFormat="1" applyFont="1" applyFill="1" applyBorder="1" applyAlignment="1" applyProtection="1">
      <alignment horizontal="left" wrapText="1"/>
      <protection locked="0"/>
    </xf>
    <xf numFmtId="49" fontId="3" fillId="0" borderId="29" xfId="55" applyNumberFormat="1" applyFont="1" applyFill="1" applyBorder="1" applyAlignment="1" applyProtection="1">
      <alignment horizontal="left" wrapText="1"/>
      <protection locked="0"/>
    </xf>
    <xf numFmtId="49" fontId="3" fillId="0" borderId="23" xfId="55" applyNumberFormat="1" applyFont="1" applyFill="1" applyBorder="1" applyAlignment="1" applyProtection="1">
      <alignment horizontal="left" wrapText="1"/>
      <protection locked="0"/>
    </xf>
    <xf numFmtId="0" fontId="19" fillId="36" borderId="60" xfId="0" applyFont="1" applyFill="1" applyBorder="1" applyAlignment="1" applyProtection="1">
      <alignment horizontal="left" vertical="top"/>
      <protection/>
    </xf>
    <xf numFmtId="0" fontId="19" fillId="36" borderId="30" xfId="0" applyFont="1" applyFill="1" applyBorder="1" applyAlignment="1" applyProtection="1">
      <alignment horizontal="left" vertical="top"/>
      <protection/>
    </xf>
    <xf numFmtId="0" fontId="19" fillId="36" borderId="31" xfId="0" applyFont="1" applyFill="1" applyBorder="1" applyAlignment="1" applyProtection="1">
      <alignment horizontal="left" vertical="top"/>
      <protection/>
    </xf>
    <xf numFmtId="49" fontId="3" fillId="0" borderId="60" xfId="55" applyNumberFormat="1" applyFont="1" applyFill="1" applyBorder="1" applyAlignment="1" applyProtection="1">
      <alignment horizontal="left" vertical="top" wrapText="1"/>
      <protection locked="0"/>
    </xf>
    <xf numFmtId="49" fontId="3" fillId="0" borderId="30" xfId="55" applyNumberFormat="1" applyFont="1" applyFill="1" applyBorder="1" applyAlignment="1" applyProtection="1">
      <alignment horizontal="left" vertical="top" wrapText="1"/>
      <protection locked="0"/>
    </xf>
    <xf numFmtId="49" fontId="3" fillId="0" borderId="31" xfId="55" applyNumberFormat="1" applyFont="1" applyFill="1" applyBorder="1" applyAlignment="1" applyProtection="1">
      <alignment horizontal="left" vertical="top" wrapText="1"/>
      <protection locked="0"/>
    </xf>
    <xf numFmtId="0" fontId="19" fillId="36" borderId="60" xfId="0" applyFont="1" applyFill="1" applyBorder="1" applyAlignment="1" applyProtection="1">
      <alignment horizontal="left"/>
      <protection/>
    </xf>
    <xf numFmtId="0" fontId="19" fillId="36" borderId="30" xfId="0" applyFont="1" applyFill="1" applyBorder="1" applyAlignment="1" applyProtection="1">
      <alignment horizontal="left"/>
      <protection/>
    </xf>
    <xf numFmtId="0" fontId="19" fillId="36" borderId="31" xfId="0" applyFont="1" applyFill="1" applyBorder="1" applyAlignment="1" applyProtection="1">
      <alignment horizontal="left"/>
      <protection/>
    </xf>
    <xf numFmtId="49" fontId="3" fillId="0" borderId="12" xfId="55" applyNumberFormat="1" applyFont="1" applyFill="1" applyBorder="1" applyAlignment="1" applyProtection="1">
      <alignment horizontal="left" wrapText="1"/>
      <protection locked="0"/>
    </xf>
    <xf numFmtId="0" fontId="19" fillId="36" borderId="61" xfId="0" applyFont="1" applyFill="1" applyBorder="1" applyAlignment="1" applyProtection="1">
      <alignment horizontal="left"/>
      <protection/>
    </xf>
    <xf numFmtId="0" fontId="19" fillId="36" borderId="34" xfId="0" applyFont="1" applyFill="1" applyBorder="1" applyAlignment="1" applyProtection="1">
      <alignment horizontal="left"/>
      <protection/>
    </xf>
    <xf numFmtId="0" fontId="19" fillId="36" borderId="62" xfId="0" applyFont="1" applyFill="1" applyBorder="1" applyAlignment="1" applyProtection="1">
      <alignment horizontal="left"/>
      <protection/>
    </xf>
    <xf numFmtId="0" fontId="19" fillId="36" borderId="63" xfId="0" applyFont="1" applyFill="1" applyBorder="1" applyAlignment="1" applyProtection="1">
      <alignment horizontal="left"/>
      <protection/>
    </xf>
    <xf numFmtId="0" fontId="19" fillId="36" borderId="20" xfId="0" applyFont="1" applyFill="1" applyBorder="1" applyAlignment="1" applyProtection="1">
      <alignment horizontal="left"/>
      <protection/>
    </xf>
    <xf numFmtId="0" fontId="19" fillId="36" borderId="64" xfId="0" applyFont="1" applyFill="1" applyBorder="1" applyAlignment="1" applyProtection="1">
      <alignment horizontal="left"/>
      <protection/>
    </xf>
    <xf numFmtId="0" fontId="27" fillId="0" borderId="60" xfId="55" applyFont="1" applyFill="1" applyBorder="1" applyAlignment="1" applyProtection="1">
      <alignment horizontal="center"/>
      <protection locked="0"/>
    </xf>
    <xf numFmtId="0" fontId="27" fillId="0" borderId="65" xfId="55" applyFont="1" applyFill="1" applyBorder="1" applyAlignment="1" applyProtection="1">
      <alignment horizontal="center"/>
      <protection locked="0"/>
    </xf>
    <xf numFmtId="0" fontId="0" fillId="0" borderId="66" xfId="55" applyFill="1" applyBorder="1" applyAlignment="1" applyProtection="1">
      <alignment horizontal="center"/>
      <protection/>
    </xf>
    <xf numFmtId="0" fontId="0" fillId="0" borderId="30" xfId="55" applyFill="1" applyBorder="1" applyAlignment="1" applyProtection="1">
      <alignment horizontal="center"/>
      <protection/>
    </xf>
    <xf numFmtId="0" fontId="0" fillId="0" borderId="31" xfId="55" applyFill="1" applyBorder="1" applyAlignment="1" applyProtection="1">
      <alignment horizontal="center"/>
      <protection/>
    </xf>
    <xf numFmtId="0" fontId="20" fillId="36" borderId="67" xfId="0" applyFont="1" applyFill="1" applyBorder="1" applyAlignment="1" applyProtection="1">
      <alignment horizontal="left"/>
      <protection/>
    </xf>
    <xf numFmtId="0" fontId="20" fillId="36" borderId="32" xfId="0" applyFont="1" applyFill="1" applyBorder="1" applyAlignment="1" applyProtection="1">
      <alignment horizontal="left"/>
      <protection/>
    </xf>
    <xf numFmtId="0" fontId="20" fillId="36" borderId="33" xfId="0" applyFont="1" applyFill="1" applyBorder="1" applyAlignment="1" applyProtection="1">
      <alignment horizontal="left"/>
      <protection/>
    </xf>
    <xf numFmtId="49" fontId="6" fillId="0" borderId="67" xfId="55" applyNumberFormat="1" applyFont="1" applyFill="1" applyBorder="1" applyAlignment="1" applyProtection="1">
      <alignment horizontal="center" vertical="top" wrapText="1"/>
      <protection locked="0"/>
    </xf>
    <xf numFmtId="49" fontId="6" fillId="0" borderId="32" xfId="55" applyNumberFormat="1" applyFont="1" applyFill="1" applyBorder="1" applyAlignment="1" applyProtection="1">
      <alignment horizontal="center" vertical="top" wrapText="1"/>
      <protection locked="0"/>
    </xf>
    <xf numFmtId="49" fontId="6" fillId="0" borderId="33" xfId="55" applyNumberFormat="1" applyFont="1" applyFill="1" applyBorder="1" applyAlignment="1" applyProtection="1">
      <alignment horizontal="center" vertical="top" wrapText="1"/>
      <protection locked="0"/>
    </xf>
    <xf numFmtId="0" fontId="19" fillId="36" borderId="67" xfId="0" applyFont="1" applyFill="1" applyBorder="1" applyAlignment="1" applyProtection="1">
      <alignment horizontal="left"/>
      <protection/>
    </xf>
    <xf numFmtId="0" fontId="19" fillId="36" borderId="32" xfId="0" applyFont="1" applyFill="1" applyBorder="1" applyAlignment="1" applyProtection="1">
      <alignment horizontal="left"/>
      <protection/>
    </xf>
    <xf numFmtId="0" fontId="19" fillId="36" borderId="33" xfId="0" applyFont="1" applyFill="1" applyBorder="1" applyAlignment="1" applyProtection="1">
      <alignment horizontal="left"/>
      <protection/>
    </xf>
    <xf numFmtId="0" fontId="6" fillId="0" borderId="67" xfId="55" applyFont="1" applyFill="1" applyBorder="1" applyAlignment="1" applyProtection="1">
      <alignment horizontal="center" wrapText="1"/>
      <protection locked="0"/>
    </xf>
    <xf numFmtId="0" fontId="6" fillId="0" borderId="32" xfId="55" applyFont="1" applyFill="1" applyBorder="1" applyAlignment="1" applyProtection="1">
      <alignment horizontal="center" wrapText="1"/>
      <protection locked="0"/>
    </xf>
    <xf numFmtId="0" fontId="6" fillId="0" borderId="33" xfId="55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 applyProtection="1">
      <alignment horizontal="left" wrapText="1"/>
      <protection locked="0"/>
    </xf>
    <xf numFmtId="49" fontId="3" fillId="0" borderId="28" xfId="0" applyNumberFormat="1" applyFont="1" applyFill="1" applyBorder="1" applyAlignment="1" applyProtection="1">
      <alignment horizontal="left" wrapText="1"/>
      <protection locked="0"/>
    </xf>
    <xf numFmtId="49" fontId="3" fillId="0" borderId="29" xfId="0" applyNumberFormat="1" applyFont="1" applyFill="1" applyBorder="1" applyAlignment="1" applyProtection="1">
      <alignment horizontal="left" wrapText="1"/>
      <protection locked="0"/>
    </xf>
    <xf numFmtId="0" fontId="5" fillId="0" borderId="59" xfId="0" applyNumberFormat="1" applyFont="1" applyFill="1" applyBorder="1" applyAlignment="1" applyProtection="1">
      <alignment horizontal="right"/>
      <protection locked="0"/>
    </xf>
    <xf numFmtId="0" fontId="5" fillId="0" borderId="29" xfId="0" applyNumberFormat="1" applyFont="1" applyFill="1" applyBorder="1" applyAlignment="1" applyProtection="1">
      <alignment horizontal="right"/>
      <protection locked="0"/>
    </xf>
    <xf numFmtId="49" fontId="3" fillId="0" borderId="59" xfId="0" applyNumberFormat="1" applyFont="1" applyFill="1" applyBorder="1" applyAlignment="1" applyProtection="1">
      <alignment horizontal="left"/>
      <protection locked="0"/>
    </xf>
    <xf numFmtId="49" fontId="3" fillId="0" borderId="28" xfId="0" applyNumberFormat="1" applyFont="1" applyFill="1" applyBorder="1" applyAlignment="1" applyProtection="1">
      <alignment horizontal="left"/>
      <protection locked="0"/>
    </xf>
    <xf numFmtId="49" fontId="3" fillId="0" borderId="29" xfId="0" applyNumberFormat="1" applyFont="1" applyFill="1" applyBorder="1" applyAlignment="1" applyProtection="1">
      <alignment horizontal="left"/>
      <protection locked="0"/>
    </xf>
    <xf numFmtId="49" fontId="3" fillId="0" borderId="60" xfId="0" applyNumberFormat="1" applyFont="1" applyFill="1" applyBorder="1" applyAlignment="1" applyProtection="1">
      <alignment horizontal="left" wrapText="1"/>
      <protection locked="0"/>
    </xf>
    <xf numFmtId="49" fontId="3" fillId="0" borderId="30" xfId="0" applyNumberFormat="1" applyFont="1" applyFill="1" applyBorder="1" applyAlignment="1" applyProtection="1">
      <alignment horizontal="left" wrapText="1"/>
      <protection locked="0"/>
    </xf>
    <xf numFmtId="49" fontId="3" fillId="0" borderId="31" xfId="0" applyNumberFormat="1" applyFont="1" applyFill="1" applyBorder="1" applyAlignment="1" applyProtection="1">
      <alignment horizontal="left" wrapText="1"/>
      <protection locked="0"/>
    </xf>
    <xf numFmtId="0" fontId="5" fillId="0" borderId="60" xfId="0" applyNumberFormat="1" applyFont="1" applyFill="1" applyBorder="1" applyAlignment="1" applyProtection="1">
      <alignment horizontal="right"/>
      <protection locked="0"/>
    </xf>
    <xf numFmtId="0" fontId="5" fillId="0" borderId="31" xfId="0" applyNumberFormat="1" applyFont="1" applyFill="1" applyBorder="1" applyAlignment="1" applyProtection="1">
      <alignment horizontal="right"/>
      <protection locked="0"/>
    </xf>
    <xf numFmtId="49" fontId="3" fillId="0" borderId="60" xfId="0" applyNumberFormat="1" applyFont="1" applyFill="1" applyBorder="1" applyAlignment="1" applyProtection="1">
      <alignment horizontal="left"/>
      <protection locked="0"/>
    </xf>
    <xf numFmtId="49" fontId="3" fillId="0" borderId="30" xfId="0" applyNumberFormat="1" applyFont="1" applyFill="1" applyBorder="1" applyAlignment="1" applyProtection="1">
      <alignment horizontal="left"/>
      <protection locked="0"/>
    </xf>
    <xf numFmtId="49" fontId="3" fillId="0" borderId="31" xfId="0" applyNumberFormat="1" applyFont="1" applyFill="1" applyBorder="1" applyAlignment="1" applyProtection="1">
      <alignment horizontal="left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left" wrapText="1"/>
      <protection locked="0"/>
    </xf>
    <xf numFmtId="49" fontId="3" fillId="0" borderId="32" xfId="0" applyNumberFormat="1" applyFont="1" applyFill="1" applyBorder="1" applyAlignment="1" applyProtection="1">
      <alignment horizontal="left" wrapText="1"/>
      <protection locked="0"/>
    </xf>
    <xf numFmtId="49" fontId="3" fillId="0" borderId="33" xfId="0" applyNumberFormat="1" applyFont="1" applyFill="1" applyBorder="1" applyAlignment="1" applyProtection="1">
      <alignment horizontal="left" wrapText="1"/>
      <protection locked="0"/>
    </xf>
    <xf numFmtId="0" fontId="5" fillId="0" borderId="67" xfId="0" applyNumberFormat="1" applyFont="1" applyFill="1" applyBorder="1" applyAlignment="1" applyProtection="1">
      <alignment horizontal="right"/>
      <protection locked="0"/>
    </xf>
    <xf numFmtId="0" fontId="5" fillId="0" borderId="33" xfId="0" applyNumberFormat="1" applyFont="1" applyFill="1" applyBorder="1" applyAlignment="1" applyProtection="1">
      <alignment horizontal="right"/>
      <protection locked="0"/>
    </xf>
    <xf numFmtId="49" fontId="3" fillId="0" borderId="67" xfId="0" applyNumberFormat="1" applyFont="1" applyFill="1" applyBorder="1" applyAlignment="1" applyProtection="1">
      <alignment horizontal="left"/>
      <protection locked="0"/>
    </xf>
    <xf numFmtId="49" fontId="3" fillId="0" borderId="32" xfId="0" applyNumberFormat="1" applyFont="1" applyFill="1" applyBorder="1" applyAlignment="1" applyProtection="1">
      <alignment horizontal="left"/>
      <protection locked="0"/>
    </xf>
    <xf numFmtId="49" fontId="3" fillId="0" borderId="3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7" fillId="0" borderId="66" xfId="0" applyFont="1" applyFill="1" applyBorder="1" applyAlignment="1" applyProtection="1">
      <alignment horizontal="center"/>
      <protection locked="0"/>
    </xf>
    <xf numFmtId="0" fontId="27" fillId="0" borderId="65" xfId="0" applyFont="1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49" fontId="6" fillId="0" borderId="67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7" xfId="0" applyFont="1" applyFill="1" applyBorder="1" applyAlignment="1" applyProtection="1">
      <alignment horizontal="center" wrapText="1"/>
      <protection locked="0"/>
    </xf>
    <xf numFmtId="0" fontId="6" fillId="0" borderId="32" xfId="0" applyFont="1" applyFill="1" applyBorder="1" applyAlignment="1" applyProtection="1">
      <alignment horizontal="center" wrapText="1"/>
      <protection locked="0"/>
    </xf>
    <xf numFmtId="0" fontId="6" fillId="0" borderId="33" xfId="0" applyFont="1" applyFill="1" applyBorder="1" applyAlignment="1" applyProtection="1">
      <alignment horizontal="center" wrapText="1"/>
      <protection locked="0"/>
    </xf>
    <xf numFmtId="49" fontId="3" fillId="0" borderId="60" xfId="0" applyNumberFormat="1" applyFont="1" applyFill="1" applyBorder="1" applyAlignment="1" applyProtection="1">
      <alignment horizontal="left" vertical="top" wrapText="1"/>
      <protection locked="0"/>
    </xf>
    <xf numFmtId="49" fontId="3" fillId="0" borderId="30" xfId="0" applyNumberFormat="1" applyFont="1" applyFill="1" applyBorder="1" applyAlignment="1" applyProtection="1">
      <alignment horizontal="left" vertical="top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49" fontId="3" fillId="0" borderId="23" xfId="0" applyNumberFormat="1" applyFont="1" applyFill="1" applyBorder="1" applyAlignment="1" applyProtection="1">
      <alignment horizontal="left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56" xfId="0" applyNumberFormat="1" applyFont="1" applyFill="1" applyBorder="1" applyAlignment="1" applyProtection="1">
      <alignment wrapText="1"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left" vertical="center"/>
      <protection/>
    </xf>
    <xf numFmtId="0" fontId="14" fillId="34" borderId="17" xfId="0" applyFont="1" applyFill="1" applyBorder="1" applyAlignment="1" applyProtection="1">
      <alignment horizontal="left" vertical="center"/>
      <protection/>
    </xf>
    <xf numFmtId="165" fontId="22" fillId="0" borderId="0" xfId="0" applyNumberFormat="1" applyFont="1" applyFill="1" applyBorder="1" applyAlignment="1" applyProtection="1">
      <alignment horizontal="left" wrapText="1"/>
      <protection/>
    </xf>
    <xf numFmtId="0" fontId="3" fillId="36" borderId="69" xfId="0" applyFont="1" applyFill="1" applyBorder="1" applyAlignment="1" applyProtection="1">
      <alignment horizontal="left" indent="5"/>
      <protection/>
    </xf>
    <xf numFmtId="0" fontId="3" fillId="36" borderId="36" xfId="0" applyFont="1" applyFill="1" applyBorder="1" applyAlignment="1" applyProtection="1">
      <alignment horizontal="left" indent="5"/>
      <protection/>
    </xf>
    <xf numFmtId="165" fontId="3" fillId="0" borderId="70" xfId="0" applyNumberFormat="1" applyFont="1" applyFill="1" applyBorder="1" applyAlignment="1" applyProtection="1">
      <alignment horizontal="center"/>
      <protection locked="0"/>
    </xf>
    <xf numFmtId="165" fontId="3" fillId="0" borderId="71" xfId="0" applyNumberFormat="1" applyFont="1" applyFill="1" applyBorder="1" applyAlignment="1" applyProtection="1">
      <alignment horizontal="center"/>
      <protection locked="0"/>
    </xf>
    <xf numFmtId="165" fontId="12" fillId="33" borderId="10" xfId="0" applyNumberFormat="1" applyFont="1" applyFill="1" applyBorder="1" applyAlignment="1" applyProtection="1">
      <alignment horizontal="center" vertical="center"/>
      <protection/>
    </xf>
    <xf numFmtId="165" fontId="12" fillId="33" borderId="19" xfId="0" applyNumberFormat="1" applyFont="1" applyFill="1" applyBorder="1" applyAlignment="1" applyProtection="1">
      <alignment horizontal="center" vertical="center"/>
      <protection/>
    </xf>
    <xf numFmtId="165" fontId="15" fillId="33" borderId="72" xfId="0" applyNumberFormat="1" applyFont="1" applyFill="1" applyBorder="1" applyAlignment="1" applyProtection="1">
      <alignment horizontal="center" vertical="center"/>
      <protection/>
    </xf>
    <xf numFmtId="165" fontId="15" fillId="33" borderId="73" xfId="0" applyNumberFormat="1" applyFont="1" applyFill="1" applyBorder="1" applyAlignment="1" applyProtection="1">
      <alignment horizontal="center" vertical="center"/>
      <protection/>
    </xf>
    <xf numFmtId="165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" fillId="36" borderId="75" xfId="0" applyFont="1" applyFill="1" applyBorder="1" applyAlignment="1" applyProtection="1">
      <alignment horizontal="left"/>
      <protection/>
    </xf>
    <xf numFmtId="0" fontId="3" fillId="36" borderId="28" xfId="0" applyFont="1" applyFill="1" applyBorder="1" applyAlignment="1" applyProtection="1">
      <alignment horizontal="left"/>
      <protection/>
    </xf>
    <xf numFmtId="0" fontId="3" fillId="36" borderId="29" xfId="0" applyFont="1" applyFill="1" applyBorder="1" applyAlignment="1" applyProtection="1">
      <alignment horizontal="left"/>
      <protection/>
    </xf>
    <xf numFmtId="0" fontId="3" fillId="36" borderId="76" xfId="0" applyFont="1" applyFill="1" applyBorder="1" applyAlignment="1" applyProtection="1">
      <alignment horizontal="left"/>
      <protection/>
    </xf>
    <xf numFmtId="0" fontId="3" fillId="36" borderId="30" xfId="0" applyFont="1" applyFill="1" applyBorder="1" applyAlignment="1" applyProtection="1">
      <alignment horizontal="left"/>
      <protection/>
    </xf>
    <xf numFmtId="0" fontId="3" fillId="36" borderId="31" xfId="0" applyFont="1" applyFill="1" applyBorder="1" applyAlignment="1" applyProtection="1">
      <alignment horizontal="left"/>
      <protection/>
    </xf>
    <xf numFmtId="0" fontId="3" fillId="36" borderId="69" xfId="0" applyFont="1" applyFill="1" applyBorder="1" applyAlignment="1" applyProtection="1">
      <alignment horizontal="left"/>
      <protection/>
    </xf>
    <xf numFmtId="0" fontId="3" fillId="36" borderId="36" xfId="0" applyFont="1" applyFill="1" applyBorder="1" applyAlignment="1" applyProtection="1">
      <alignment horizontal="left"/>
      <protection/>
    </xf>
    <xf numFmtId="0" fontId="3" fillId="36" borderId="37" xfId="0" applyFont="1" applyFill="1" applyBorder="1" applyAlignment="1" applyProtection="1">
      <alignment horizontal="left"/>
      <protection/>
    </xf>
    <xf numFmtId="0" fontId="3" fillId="36" borderId="76" xfId="0" applyFont="1" applyFill="1" applyBorder="1" applyAlignment="1" applyProtection="1">
      <alignment horizontal="left" indent="5"/>
      <protection/>
    </xf>
    <xf numFmtId="0" fontId="3" fillId="36" borderId="30" xfId="0" applyFont="1" applyFill="1" applyBorder="1" applyAlignment="1" applyProtection="1">
      <alignment horizontal="left" indent="5"/>
      <protection/>
    </xf>
    <xf numFmtId="165" fontId="3" fillId="0" borderId="60" xfId="0" applyNumberFormat="1" applyFont="1" applyFill="1" applyBorder="1" applyAlignment="1" applyProtection="1">
      <alignment horizontal="center"/>
      <protection locked="0"/>
    </xf>
    <xf numFmtId="165" fontId="3" fillId="0" borderId="77" xfId="0" applyNumberFormat="1" applyFont="1" applyFill="1" applyBorder="1" applyAlignment="1" applyProtection="1">
      <alignment horizontal="center"/>
      <protection locked="0"/>
    </xf>
    <xf numFmtId="0" fontId="3" fillId="36" borderId="78" xfId="0" applyFont="1" applyFill="1" applyBorder="1" applyAlignment="1" applyProtection="1">
      <alignment horizontal="left" indent="2"/>
      <protection/>
    </xf>
    <xf numFmtId="0" fontId="3" fillId="36" borderId="32" xfId="0" applyFont="1" applyFill="1" applyBorder="1" applyAlignment="1" applyProtection="1">
      <alignment horizontal="left" indent="2"/>
      <protection/>
    </xf>
    <xf numFmtId="165" fontId="3" fillId="0" borderId="67" xfId="0" applyNumberFormat="1" applyFont="1" applyFill="1" applyBorder="1" applyAlignment="1" applyProtection="1">
      <alignment horizontal="right"/>
      <protection locked="0"/>
    </xf>
    <xf numFmtId="165" fontId="3" fillId="0" borderId="79" xfId="0" applyNumberFormat="1" applyFont="1" applyFill="1" applyBorder="1" applyAlignment="1" applyProtection="1">
      <alignment horizontal="right"/>
      <protection locked="0"/>
    </xf>
    <xf numFmtId="165" fontId="3" fillId="0" borderId="68" xfId="0" applyNumberFormat="1" applyFont="1" applyFill="1" applyBorder="1" applyAlignment="1" applyProtection="1">
      <alignment horizontal="center"/>
      <protection locked="0"/>
    </xf>
    <xf numFmtId="165" fontId="3" fillId="0" borderId="80" xfId="0" applyNumberFormat="1" applyFont="1" applyFill="1" applyBorder="1" applyAlignment="1" applyProtection="1">
      <alignment horizontal="center"/>
      <protection locked="0"/>
    </xf>
    <xf numFmtId="165" fontId="14" fillId="34" borderId="17" xfId="0" applyNumberFormat="1" applyFont="1" applyFill="1" applyBorder="1" applyAlignment="1" applyProtection="1">
      <alignment horizontal="center"/>
      <protection/>
    </xf>
    <xf numFmtId="165" fontId="14" fillId="34" borderId="80" xfId="0" applyNumberFormat="1" applyFont="1" applyFill="1" applyBorder="1" applyAlignment="1" applyProtection="1">
      <alignment horizontal="center"/>
      <protection/>
    </xf>
    <xf numFmtId="165" fontId="3" fillId="0" borderId="59" xfId="0" applyNumberFormat="1" applyFont="1" applyFill="1" applyBorder="1" applyAlignment="1" applyProtection="1">
      <alignment horizontal="center"/>
      <protection locked="0"/>
    </xf>
    <xf numFmtId="165" fontId="3" fillId="0" borderId="81" xfId="0" applyNumberFormat="1" applyFont="1" applyFill="1" applyBorder="1" applyAlignment="1" applyProtection="1">
      <alignment horizontal="center"/>
      <protection locked="0"/>
    </xf>
    <xf numFmtId="165" fontId="14" fillId="35" borderId="54" xfId="0" applyNumberFormat="1" applyFont="1" applyFill="1" applyBorder="1" applyAlignment="1">
      <alignment horizontal="left"/>
    </xf>
    <xf numFmtId="165" fontId="14" fillId="35" borderId="21" xfId="0" applyNumberFormat="1" applyFont="1" applyFill="1" applyBorder="1" applyAlignment="1">
      <alignment horizontal="left"/>
    </xf>
    <xf numFmtId="165" fontId="14" fillId="32" borderId="54" xfId="0" applyNumberFormat="1" applyFont="1" applyFill="1" applyBorder="1" applyAlignment="1">
      <alignment horizontal="left"/>
    </xf>
    <xf numFmtId="165" fontId="14" fillId="32" borderId="21" xfId="0" applyNumberFormat="1" applyFont="1" applyFill="1" applyBorder="1" applyAlignment="1">
      <alignment horizontal="left"/>
    </xf>
    <xf numFmtId="0" fontId="3" fillId="36" borderId="78" xfId="0" applyFont="1" applyFill="1" applyBorder="1" applyAlignment="1" applyProtection="1">
      <alignment horizontal="left" indent="5"/>
      <protection/>
    </xf>
    <xf numFmtId="0" fontId="3" fillId="36" borderId="32" xfId="0" applyFont="1" applyFill="1" applyBorder="1" applyAlignment="1" applyProtection="1">
      <alignment horizontal="left" indent="5"/>
      <protection/>
    </xf>
    <xf numFmtId="0" fontId="14" fillId="34" borderId="38" xfId="0" applyFont="1" applyFill="1" applyBorder="1" applyAlignment="1" applyProtection="1">
      <alignment horizontal="left"/>
      <protection/>
    </xf>
    <xf numFmtId="0" fontId="14" fillId="34" borderId="10" xfId="0" applyFont="1" applyFill="1" applyBorder="1" applyAlignment="1" applyProtection="1">
      <alignment horizontal="left"/>
      <protection/>
    </xf>
    <xf numFmtId="0" fontId="14" fillId="34" borderId="19" xfId="0" applyFont="1" applyFill="1" applyBorder="1" applyAlignment="1" applyProtection="1">
      <alignment horizontal="left"/>
      <protection/>
    </xf>
    <xf numFmtId="0" fontId="14" fillId="37" borderId="16" xfId="0" applyFont="1" applyFill="1" applyBorder="1" applyAlignment="1" applyProtection="1">
      <alignment horizontal="left"/>
      <protection/>
    </xf>
    <xf numFmtId="0" fontId="14" fillId="37" borderId="17" xfId="0" applyFont="1" applyFill="1" applyBorder="1" applyAlignment="1" applyProtection="1">
      <alignment horizontal="left"/>
      <protection/>
    </xf>
    <xf numFmtId="165" fontId="5" fillId="37" borderId="68" xfId="0" applyNumberFormat="1" applyFont="1" applyFill="1" applyBorder="1" applyAlignment="1" applyProtection="1">
      <alignment/>
      <protection/>
    </xf>
    <xf numFmtId="165" fontId="5" fillId="37" borderId="80" xfId="0" applyNumberFormat="1" applyFont="1" applyFill="1" applyBorder="1" applyAlignment="1" applyProtection="1">
      <alignment/>
      <protection/>
    </xf>
    <xf numFmtId="0" fontId="3" fillId="36" borderId="75" xfId="0" applyFont="1" applyFill="1" applyBorder="1" applyAlignment="1" applyProtection="1">
      <alignment horizontal="left" indent="1"/>
      <protection/>
    </xf>
    <xf numFmtId="0" fontId="3" fillId="36" borderId="28" xfId="0" applyFont="1" applyFill="1" applyBorder="1" applyAlignment="1" applyProtection="1">
      <alignment horizontal="left" indent="1"/>
      <protection/>
    </xf>
    <xf numFmtId="165" fontId="3" fillId="0" borderId="59" xfId="0" applyNumberFormat="1" applyFont="1" applyFill="1" applyBorder="1" applyAlignment="1" applyProtection="1">
      <alignment horizontal="right"/>
      <protection locked="0"/>
    </xf>
    <xf numFmtId="165" fontId="3" fillId="0" borderId="81" xfId="0" applyNumberFormat="1" applyFont="1" applyFill="1" applyBorder="1" applyAlignment="1" applyProtection="1">
      <alignment horizontal="right"/>
      <protection locked="0"/>
    </xf>
    <xf numFmtId="165" fontId="3" fillId="0" borderId="60" xfId="0" applyNumberFormat="1" applyFont="1" applyFill="1" applyBorder="1" applyAlignment="1" applyProtection="1">
      <alignment horizontal="right"/>
      <protection locked="0"/>
    </xf>
    <xf numFmtId="165" fontId="3" fillId="0" borderId="77" xfId="0" applyNumberFormat="1" applyFont="1" applyFill="1" applyBorder="1" applyAlignment="1" applyProtection="1">
      <alignment horizontal="right"/>
      <protection locked="0"/>
    </xf>
    <xf numFmtId="0" fontId="14" fillId="37" borderId="16" xfId="0" applyFont="1" applyFill="1" applyBorder="1" applyAlignment="1" applyProtection="1">
      <alignment horizontal="left" indent="1"/>
      <protection/>
    </xf>
    <xf numFmtId="0" fontId="14" fillId="37" borderId="17" xfId="0" applyFont="1" applyFill="1" applyBorder="1" applyAlignment="1" applyProtection="1">
      <alignment horizontal="left" indent="1"/>
      <protection/>
    </xf>
    <xf numFmtId="0" fontId="3" fillId="36" borderId="76" xfId="0" applyFont="1" applyFill="1" applyBorder="1" applyAlignment="1" applyProtection="1">
      <alignment horizontal="left" indent="6"/>
      <protection/>
    </xf>
    <xf numFmtId="0" fontId="3" fillId="36" borderId="30" xfId="0" applyFont="1" applyFill="1" applyBorder="1" applyAlignment="1" applyProtection="1">
      <alignment horizontal="left" indent="6"/>
      <protection/>
    </xf>
    <xf numFmtId="0" fontId="3" fillId="36" borderId="76" xfId="0" applyFont="1" applyFill="1" applyBorder="1" applyAlignment="1" applyProtection="1">
      <alignment horizontal="left" indent="11"/>
      <protection/>
    </xf>
    <xf numFmtId="0" fontId="3" fillId="36" borderId="30" xfId="0" applyFont="1" applyFill="1" applyBorder="1" applyAlignment="1" applyProtection="1">
      <alignment horizontal="left" indent="11"/>
      <protection/>
    </xf>
    <xf numFmtId="0" fontId="3" fillId="36" borderId="82" xfId="0" applyFont="1" applyFill="1" applyBorder="1" applyAlignment="1" applyProtection="1">
      <alignment horizontal="left" indent="5"/>
      <protection/>
    </xf>
    <xf numFmtId="0" fontId="3" fillId="36" borderId="34" xfId="0" applyFont="1" applyFill="1" applyBorder="1" applyAlignment="1" applyProtection="1">
      <alignment horizontal="left" indent="5"/>
      <protection/>
    </xf>
    <xf numFmtId="165" fontId="3" fillId="0" borderId="61" xfId="0" applyNumberFormat="1" applyFont="1" applyFill="1" applyBorder="1" applyAlignment="1" applyProtection="1">
      <alignment horizontal="right"/>
      <protection locked="0"/>
    </xf>
    <xf numFmtId="165" fontId="3" fillId="0" borderId="83" xfId="0" applyNumberFormat="1" applyFont="1" applyFill="1" applyBorder="1" applyAlignment="1" applyProtection="1">
      <alignment horizontal="right"/>
      <protection locked="0"/>
    </xf>
    <xf numFmtId="0" fontId="3" fillId="36" borderId="76" xfId="0" applyFont="1" applyFill="1" applyBorder="1" applyAlignment="1" applyProtection="1">
      <alignment horizontal="left" indent="7"/>
      <protection/>
    </xf>
    <xf numFmtId="0" fontId="3" fillId="36" borderId="30" xfId="0" applyFont="1" applyFill="1" applyBorder="1" applyAlignment="1" applyProtection="1">
      <alignment horizontal="left" indent="7"/>
      <protection/>
    </xf>
    <xf numFmtId="0" fontId="3" fillId="36" borderId="78" xfId="0" applyFont="1" applyFill="1" applyBorder="1" applyAlignment="1" applyProtection="1">
      <alignment horizontal="left" indent="1"/>
      <protection/>
    </xf>
    <xf numFmtId="0" fontId="3" fillId="36" borderId="32" xfId="0" applyFont="1" applyFill="1" applyBorder="1" applyAlignment="1" applyProtection="1">
      <alignment horizontal="left" indent="1"/>
      <protection/>
    </xf>
    <xf numFmtId="165" fontId="15" fillId="33" borderId="84" xfId="0" applyNumberFormat="1" applyFont="1" applyFill="1" applyBorder="1" applyAlignment="1" applyProtection="1">
      <alignment horizontal="center" vertical="center"/>
      <protection/>
    </xf>
    <xf numFmtId="165" fontId="15" fillId="33" borderId="55" xfId="0" applyNumberFormat="1" applyFont="1" applyFill="1" applyBorder="1" applyAlignment="1" applyProtection="1">
      <alignment horizontal="center" vertical="center"/>
      <protection/>
    </xf>
    <xf numFmtId="0" fontId="3" fillId="36" borderId="76" xfId="0" applyFont="1" applyFill="1" applyBorder="1" applyAlignment="1" applyProtection="1">
      <alignment horizontal="left" indent="2"/>
      <protection/>
    </xf>
    <xf numFmtId="0" fontId="3" fillId="36" borderId="30" xfId="0" applyFont="1" applyFill="1" applyBorder="1" applyAlignment="1" applyProtection="1">
      <alignment horizontal="left" indent="2"/>
      <protection/>
    </xf>
    <xf numFmtId="165" fontId="15" fillId="33" borderId="85" xfId="0" applyNumberFormat="1" applyFont="1" applyFill="1" applyBorder="1" applyAlignment="1" applyProtection="1">
      <alignment horizontal="center" vertical="center"/>
      <protection/>
    </xf>
    <xf numFmtId="165" fontId="16" fillId="33" borderId="86" xfId="0" applyNumberFormat="1" applyFont="1" applyFill="1" applyBorder="1" applyAlignment="1" applyProtection="1">
      <alignment horizontal="center" vertical="center"/>
      <protection/>
    </xf>
    <xf numFmtId="165" fontId="16" fillId="33" borderId="50" xfId="0" applyNumberFormat="1" applyFont="1" applyFill="1" applyBorder="1" applyAlignment="1" applyProtection="1">
      <alignment horizontal="center" vertical="center"/>
      <protection/>
    </xf>
    <xf numFmtId="165" fontId="16" fillId="33" borderId="87" xfId="0" applyNumberFormat="1" applyFont="1" applyFill="1" applyBorder="1" applyAlignment="1" applyProtection="1">
      <alignment horizontal="center" vertical="center"/>
      <protection/>
    </xf>
    <xf numFmtId="0" fontId="5" fillId="33" borderId="88" xfId="0" applyFont="1" applyFill="1" applyBorder="1" applyAlignment="1" applyProtection="1">
      <alignment horizontal="left" vertical="center" indent="3"/>
      <protection/>
    </xf>
    <xf numFmtId="0" fontId="5" fillId="33" borderId="89" xfId="0" applyFont="1" applyFill="1" applyBorder="1" applyAlignment="1" applyProtection="1">
      <alignment horizontal="left" vertical="center" indent="3"/>
      <protection/>
    </xf>
    <xf numFmtId="165" fontId="5" fillId="33" borderId="85" xfId="0" applyNumberFormat="1" applyFont="1" applyFill="1" applyBorder="1" applyAlignment="1" applyProtection="1">
      <alignment horizontal="center" vertical="center"/>
      <protection/>
    </xf>
    <xf numFmtId="165" fontId="5" fillId="33" borderId="73" xfId="0" applyNumberFormat="1" applyFont="1" applyFill="1" applyBorder="1" applyAlignment="1" applyProtection="1">
      <alignment horizontal="center" vertical="center"/>
      <protection/>
    </xf>
    <xf numFmtId="165" fontId="15" fillId="33" borderId="68" xfId="0" applyNumberFormat="1" applyFont="1" applyFill="1" applyBorder="1" applyAlignment="1" applyProtection="1">
      <alignment horizontal="center" vertical="center"/>
      <protection/>
    </xf>
    <xf numFmtId="165" fontId="1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88" xfId="0" applyFont="1" applyFill="1" applyBorder="1" applyAlignment="1" applyProtection="1">
      <alignment horizontal="center" vertical="center"/>
      <protection/>
    </xf>
    <xf numFmtId="0" fontId="5" fillId="33" borderId="89" xfId="0" applyFont="1" applyFill="1" applyBorder="1" applyAlignment="1" applyProtection="1">
      <alignment horizontal="center" vertical="center"/>
      <protection/>
    </xf>
    <xf numFmtId="0" fontId="5" fillId="33" borderId="90" xfId="0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horizontal="center" vertical="center"/>
      <protection/>
    </xf>
    <xf numFmtId="0" fontId="5" fillId="33" borderId="91" xfId="0" applyFont="1" applyFill="1" applyBorder="1" applyAlignment="1" applyProtection="1">
      <alignment horizontal="center" vertical="center"/>
      <protection/>
    </xf>
    <xf numFmtId="165" fontId="3" fillId="0" borderId="92" xfId="0" applyNumberFormat="1" applyFont="1" applyFill="1" applyBorder="1" applyAlignment="1" applyProtection="1">
      <alignment horizontal="center"/>
      <protection locked="0"/>
    </xf>
    <xf numFmtId="165" fontId="3" fillId="0" borderId="93" xfId="0" applyNumberFormat="1" applyFont="1" applyFill="1" applyBorder="1" applyAlignment="1" applyProtection="1">
      <alignment horizontal="center"/>
      <protection locked="0"/>
    </xf>
    <xf numFmtId="165" fontId="15" fillId="33" borderId="86" xfId="0" applyNumberFormat="1" applyFont="1" applyFill="1" applyBorder="1" applyAlignment="1" applyProtection="1">
      <alignment horizontal="center" vertical="center"/>
      <protection/>
    </xf>
    <xf numFmtId="165" fontId="15" fillId="33" borderId="50" xfId="0" applyNumberFormat="1" applyFont="1" applyFill="1" applyBorder="1" applyAlignment="1" applyProtection="1">
      <alignment horizontal="center" vertical="center"/>
      <protection/>
    </xf>
    <xf numFmtId="165" fontId="15" fillId="33" borderId="87" xfId="0" applyNumberFormat="1" applyFont="1" applyFill="1" applyBorder="1" applyAlignment="1" applyProtection="1">
      <alignment horizontal="center" vertical="center"/>
      <protection/>
    </xf>
    <xf numFmtId="165" fontId="5" fillId="33" borderId="68" xfId="0" applyNumberFormat="1" applyFont="1" applyFill="1" applyBorder="1" applyAlignment="1" applyProtection="1">
      <alignment horizontal="center" vertical="center"/>
      <protection/>
    </xf>
    <xf numFmtId="165" fontId="5" fillId="33" borderId="18" xfId="0" applyNumberFormat="1" applyFont="1" applyFill="1" applyBorder="1" applyAlignment="1" applyProtection="1">
      <alignment horizontal="center" vertical="center"/>
      <protection/>
    </xf>
    <xf numFmtId="165" fontId="3" fillId="0" borderId="92" xfId="0" applyNumberFormat="1" applyFont="1" applyFill="1" applyBorder="1" applyAlignment="1" applyProtection="1">
      <alignment/>
      <protection locked="0"/>
    </xf>
    <xf numFmtId="165" fontId="3" fillId="0" borderId="94" xfId="0" applyNumberFormat="1" applyFont="1" applyFill="1" applyBorder="1" applyAlignment="1" applyProtection="1">
      <alignment/>
      <protection locked="0"/>
    </xf>
    <xf numFmtId="165" fontId="3" fillId="0" borderId="93" xfId="0" applyNumberFormat="1" applyFont="1" applyFill="1" applyBorder="1" applyAlignment="1" applyProtection="1">
      <alignment/>
      <protection locked="0"/>
    </xf>
    <xf numFmtId="165" fontId="5" fillId="33" borderId="95" xfId="0" applyNumberFormat="1" applyFont="1" applyFill="1" applyBorder="1" applyAlignment="1" applyProtection="1">
      <alignment horizontal="center" vertical="center"/>
      <protection/>
    </xf>
    <xf numFmtId="165" fontId="5" fillId="33" borderId="96" xfId="0" applyNumberFormat="1" applyFont="1" applyFill="1" applyBorder="1" applyAlignment="1" applyProtection="1">
      <alignment horizontal="center" vertical="center"/>
      <protection/>
    </xf>
    <xf numFmtId="165" fontId="5" fillId="33" borderId="97" xfId="0" applyNumberFormat="1" applyFont="1" applyFill="1" applyBorder="1" applyAlignment="1" applyProtection="1">
      <alignment horizontal="center" vertical="center"/>
      <protection/>
    </xf>
    <xf numFmtId="165" fontId="5" fillId="33" borderId="39" xfId="0" applyNumberFormat="1" applyFont="1" applyFill="1" applyBorder="1" applyAlignment="1" applyProtection="1">
      <alignment horizontal="center" vertical="center"/>
      <protection/>
    </xf>
    <xf numFmtId="165" fontId="5" fillId="33" borderId="72" xfId="0" applyNumberFormat="1" applyFont="1" applyFill="1" applyBorder="1" applyAlignment="1" applyProtection="1">
      <alignment horizontal="center" vertical="center"/>
      <protection/>
    </xf>
    <xf numFmtId="165" fontId="5" fillId="33" borderId="8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ST_TieuHoc_T9_Fil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Truong_Hide"/>
      <sheetName val="LopHoc_TH"/>
      <sheetName val="HocSinh_TH"/>
      <sheetName val="NhanSu_TH"/>
      <sheetName val="CoSoVC_TH"/>
      <sheetName val="DiemTruong"/>
      <sheetName val="HocSinh_THBS"/>
      <sheetName val="NhanSu_TH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54"/>
  <sheetViews>
    <sheetView showGridLines="0" tabSelected="1" zoomScalePageLayoutView="0" workbookViewId="0" topLeftCell="A4">
      <selection activeCell="U13" sqref="U13"/>
    </sheetView>
  </sheetViews>
  <sheetFormatPr defaultColWidth="8.8984375" defaultRowHeight="15"/>
  <cols>
    <col min="1" max="1" width="1.59765625" style="6" customWidth="1"/>
    <col min="2" max="3" width="4.59765625" style="6" customWidth="1"/>
    <col min="4" max="4" width="6.8984375" style="6" customWidth="1"/>
    <col min="5" max="12" width="4.59765625" style="6" customWidth="1"/>
    <col min="13" max="13" width="8.5" style="6" customWidth="1"/>
    <col min="14" max="16" width="4.59765625" style="6" customWidth="1"/>
    <col min="17" max="17" width="7" style="6" customWidth="1"/>
    <col min="18" max="21" width="9" style="6" customWidth="1"/>
    <col min="22" max="22" width="8.19921875" style="142" customWidth="1"/>
    <col min="23" max="24" width="9" style="6" hidden="1" customWidth="1"/>
    <col min="25" max="25" width="23.59765625" style="6" hidden="1" customWidth="1"/>
    <col min="26" max="26" width="8.09765625" style="143" hidden="1" customWidth="1"/>
    <col min="27" max="28" width="9" style="6" hidden="1" customWidth="1"/>
    <col min="29" max="31" width="0" style="6" hidden="1" customWidth="1"/>
    <col min="32" max="16384" width="8.8984375" style="6" customWidth="1"/>
  </cols>
  <sheetData>
    <row r="1" spans="14:17" ht="15.75">
      <c r="N1" s="146" t="s">
        <v>182</v>
      </c>
      <c r="O1" s="146"/>
      <c r="P1" s="146"/>
      <c r="Q1" s="146"/>
    </row>
    <row r="2" spans="2:17" ht="24" customHeight="1">
      <c r="B2" s="147" t="s">
        <v>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2:26" ht="17.25" customHeight="1" thickBot="1">
      <c r="B3" s="148" t="s">
        <v>21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X3" s="6" t="s">
        <v>156</v>
      </c>
      <c r="Y3" s="15"/>
      <c r="Z3" s="15"/>
    </row>
    <row r="4" spans="3:27" ht="19.5" customHeight="1" thickBot="1">
      <c r="C4" s="7"/>
      <c r="D4" s="149" t="s">
        <v>185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X4" s="6" t="str">
        <f>LOOKUP(Z4,{1,2,3,4},{"43","44","46","50"})</f>
        <v>50</v>
      </c>
      <c r="Y4" s="8">
        <v>4</v>
      </c>
      <c r="Z4" s="1">
        <v>4</v>
      </c>
      <c r="AA4" s="6">
        <v>4</v>
      </c>
    </row>
    <row r="5" spans="3:27" ht="16.5" thickBot="1">
      <c r="C5" s="9"/>
      <c r="D5" s="10"/>
      <c r="E5" s="11"/>
      <c r="F5" s="11"/>
      <c r="G5" s="11"/>
      <c r="H5" s="12"/>
      <c r="X5" s="6" t="e">
        <f>LOOKUP(Z5,{1,2,3,4},{"4","40","41","42"})</f>
        <v>#N/A</v>
      </c>
      <c r="Y5" s="8">
        <v>1</v>
      </c>
      <c r="Z5" s="1">
        <v>0</v>
      </c>
      <c r="AA5" s="6">
        <v>1</v>
      </c>
    </row>
    <row r="6" spans="3:26" ht="17.25" customHeight="1" thickBot="1">
      <c r="C6" s="150" t="s">
        <v>22</v>
      </c>
      <c r="D6" s="150"/>
      <c r="E6" s="150"/>
      <c r="F6" s="151" t="s">
        <v>186</v>
      </c>
      <c r="G6" s="152"/>
      <c r="H6" s="153"/>
      <c r="I6" s="11"/>
      <c r="J6" s="11"/>
      <c r="K6" s="154" t="s">
        <v>23</v>
      </c>
      <c r="L6" s="154"/>
      <c r="M6" s="154"/>
      <c r="N6" s="155" t="s">
        <v>187</v>
      </c>
      <c r="O6" s="156"/>
      <c r="P6" s="157"/>
      <c r="X6" s="6">
        <f>IF(Z6,8,"")</f>
      </c>
      <c r="Y6" s="8" t="s">
        <v>159</v>
      </c>
      <c r="Z6" s="1"/>
    </row>
    <row r="7" spans="24:27" ht="4.5" customHeight="1">
      <c r="X7" s="6">
        <f>IF(Z7,15,"")</f>
        <v>15</v>
      </c>
      <c r="Y7" s="8" t="s">
        <v>160</v>
      </c>
      <c r="Z7" s="1" t="b">
        <v>1</v>
      </c>
      <c r="AA7" s="6" t="b">
        <v>1</v>
      </c>
    </row>
    <row r="8" spans="2:26" s="13" customFormat="1" ht="21" customHeight="1">
      <c r="B8" s="158" t="s">
        <v>101</v>
      </c>
      <c r="C8" s="158"/>
      <c r="D8" s="158"/>
      <c r="E8" s="158"/>
      <c r="F8" s="158"/>
      <c r="G8" s="158"/>
      <c r="H8" s="158"/>
      <c r="I8" s="158"/>
      <c r="V8" s="144"/>
      <c r="X8" s="6">
        <f>IF(Z8,7,"")</f>
      </c>
      <c r="Y8" s="8" t="s">
        <v>117</v>
      </c>
      <c r="Z8" s="1"/>
    </row>
    <row r="9" spans="2:27" s="13" customFormat="1" ht="4.5" customHeight="1">
      <c r="B9" s="6"/>
      <c r="C9" s="6"/>
      <c r="D9" s="6"/>
      <c r="E9" s="6"/>
      <c r="F9" s="6"/>
      <c r="G9" s="6"/>
      <c r="H9" s="6"/>
      <c r="I9" s="6"/>
      <c r="J9" s="6"/>
      <c r="K9" s="14"/>
      <c r="L9" s="6"/>
      <c r="M9" s="6"/>
      <c r="N9" s="6"/>
      <c r="O9" s="6"/>
      <c r="P9" s="6"/>
      <c r="Q9" s="6"/>
      <c r="V9" s="144"/>
      <c r="X9" s="6">
        <f>IF(Z9,8,"")</f>
        <v>8</v>
      </c>
      <c r="Y9" s="8" t="s">
        <v>105</v>
      </c>
      <c r="Z9" s="1" t="b">
        <v>1</v>
      </c>
      <c r="AA9" s="6" t="b">
        <v>1</v>
      </c>
    </row>
    <row r="10" spans="2:26" ht="16.5" customHeight="1">
      <c r="B10" s="159" t="s">
        <v>24</v>
      </c>
      <c r="C10" s="160"/>
      <c r="D10" s="161"/>
      <c r="E10" s="162" t="s">
        <v>188</v>
      </c>
      <c r="F10" s="163"/>
      <c r="G10" s="163"/>
      <c r="H10" s="163"/>
      <c r="I10" s="163"/>
      <c r="J10" s="164"/>
      <c r="K10" s="159" t="s">
        <v>25</v>
      </c>
      <c r="L10" s="160"/>
      <c r="M10" s="161"/>
      <c r="N10" s="165" t="s">
        <v>189</v>
      </c>
      <c r="O10" s="165"/>
      <c r="P10" s="165"/>
      <c r="Q10" s="165"/>
      <c r="X10" s="6">
        <f>IF(Z10,12,"")</f>
      </c>
      <c r="Y10" s="8" t="s">
        <v>161</v>
      </c>
      <c r="Z10" s="1"/>
    </row>
    <row r="11" spans="2:26" ht="16.5" customHeight="1">
      <c r="B11" s="166" t="s">
        <v>26</v>
      </c>
      <c r="C11" s="167"/>
      <c r="D11" s="168"/>
      <c r="E11" s="169" t="s">
        <v>190</v>
      </c>
      <c r="F11" s="170"/>
      <c r="G11" s="170"/>
      <c r="H11" s="170"/>
      <c r="I11" s="170"/>
      <c r="J11" s="171"/>
      <c r="K11" s="172" t="s">
        <v>34</v>
      </c>
      <c r="L11" s="173"/>
      <c r="M11" s="174"/>
      <c r="N11" s="175" t="s">
        <v>191</v>
      </c>
      <c r="O11" s="175"/>
      <c r="P11" s="175"/>
      <c r="Q11" s="175"/>
      <c r="X11" s="6">
        <f>IF(Z11,9,"")</f>
      </c>
      <c r="Y11" s="8" t="s">
        <v>162</v>
      </c>
      <c r="Z11" s="1"/>
    </row>
    <row r="12" spans="2:27" ht="16.5" customHeight="1">
      <c r="B12" s="166" t="s">
        <v>27</v>
      </c>
      <c r="C12" s="167"/>
      <c r="D12" s="168"/>
      <c r="E12" s="169" t="s">
        <v>192</v>
      </c>
      <c r="F12" s="170"/>
      <c r="G12" s="170"/>
      <c r="H12" s="170"/>
      <c r="I12" s="170"/>
      <c r="J12" s="171"/>
      <c r="K12" s="172" t="s">
        <v>0</v>
      </c>
      <c r="L12" s="173"/>
      <c r="M12" s="174"/>
      <c r="N12" s="175" t="s">
        <v>193</v>
      </c>
      <c r="O12" s="175"/>
      <c r="P12" s="175"/>
      <c r="Q12" s="175"/>
      <c r="X12" s="6">
        <f>IF(Z12,13,"")</f>
        <v>13</v>
      </c>
      <c r="Y12" s="8" t="s">
        <v>163</v>
      </c>
      <c r="Z12" s="1" t="b">
        <v>1</v>
      </c>
      <c r="AA12" s="6" t="b">
        <v>1</v>
      </c>
    </row>
    <row r="13" spans="2:26" ht="16.5" customHeight="1">
      <c r="B13" s="176" t="s">
        <v>33</v>
      </c>
      <c r="C13" s="177"/>
      <c r="D13" s="178"/>
      <c r="E13" s="169" t="s">
        <v>194</v>
      </c>
      <c r="F13" s="170"/>
      <c r="G13" s="170"/>
      <c r="H13" s="170"/>
      <c r="I13" s="170"/>
      <c r="J13" s="171"/>
      <c r="K13" s="172" t="s">
        <v>1</v>
      </c>
      <c r="L13" s="173"/>
      <c r="M13" s="174"/>
      <c r="N13" s="175" t="s">
        <v>195</v>
      </c>
      <c r="O13" s="175"/>
      <c r="P13" s="175"/>
      <c r="Q13" s="175"/>
      <c r="X13" s="6">
        <f>IF(Z13,13,"")</f>
      </c>
      <c r="Y13" s="8" t="s">
        <v>49</v>
      </c>
      <c r="Z13" s="1"/>
    </row>
    <row r="14" spans="2:26" ht="16.5" customHeight="1">
      <c r="B14" s="179" t="s">
        <v>45</v>
      </c>
      <c r="C14" s="180"/>
      <c r="D14" s="181"/>
      <c r="E14" s="182" t="s">
        <v>193</v>
      </c>
      <c r="F14" s="183"/>
      <c r="G14" s="184"/>
      <c r="H14" s="185"/>
      <c r="I14" s="185"/>
      <c r="J14" s="186"/>
      <c r="K14" s="172" t="s">
        <v>2</v>
      </c>
      <c r="L14" s="173"/>
      <c r="M14" s="174"/>
      <c r="N14" s="175" t="s">
        <v>196</v>
      </c>
      <c r="O14" s="175"/>
      <c r="P14" s="175"/>
      <c r="Q14" s="175"/>
      <c r="Y14" s="8" t="s">
        <v>102</v>
      </c>
      <c r="Z14" s="145"/>
    </row>
    <row r="15" spans="2:26" ht="18.75" customHeight="1">
      <c r="B15" s="187" t="s">
        <v>43</v>
      </c>
      <c r="C15" s="188"/>
      <c r="D15" s="189"/>
      <c r="E15" s="190" t="s">
        <v>197</v>
      </c>
      <c r="F15" s="191"/>
      <c r="G15" s="191"/>
      <c r="H15" s="191"/>
      <c r="I15" s="191"/>
      <c r="J15" s="192"/>
      <c r="K15" s="193" t="s">
        <v>47</v>
      </c>
      <c r="L15" s="194"/>
      <c r="M15" s="195"/>
      <c r="N15" s="196">
        <v>0</v>
      </c>
      <c r="O15" s="197"/>
      <c r="P15" s="197"/>
      <c r="Q15" s="198"/>
      <c r="X15" s="6">
        <f>IF(Y15=E14,Z15,"")</f>
      </c>
      <c r="Y15" s="8" t="s">
        <v>103</v>
      </c>
      <c r="Z15" s="145"/>
    </row>
    <row r="16" spans="1:26" ht="15.75">
      <c r="A16" s="12"/>
      <c r="B16" s="16" t="s">
        <v>48</v>
      </c>
      <c r="C16" s="17"/>
      <c r="D16" s="17"/>
      <c r="E16" s="17"/>
      <c r="F16" s="18"/>
      <c r="G16" s="18"/>
      <c r="X16" s="6">
        <f>IF(Y16=E14,Z16,"")</f>
      </c>
      <c r="Y16" s="8" t="s">
        <v>104</v>
      </c>
      <c r="Z16" s="145"/>
    </row>
    <row r="17" spans="2:26" ht="15.75">
      <c r="B17" s="16" t="s">
        <v>97</v>
      </c>
      <c r="Y17" s="8" t="s">
        <v>183</v>
      </c>
      <c r="Z17" s="1"/>
    </row>
    <row r="18" spans="1:26" ht="15.75">
      <c r="A18" s="12"/>
      <c r="B18" s="18"/>
      <c r="C18" s="17"/>
      <c r="D18" s="17"/>
      <c r="E18" s="17"/>
      <c r="F18" s="18"/>
      <c r="G18" s="18"/>
      <c r="Y18" s="19" t="s">
        <v>5</v>
      </c>
      <c r="Z18" s="145"/>
    </row>
    <row r="19" spans="18:26" ht="15.75">
      <c r="R19" s="54"/>
      <c r="Y19" s="19" t="s">
        <v>6</v>
      </c>
      <c r="Z19" s="145"/>
    </row>
    <row r="20" spans="2:25" ht="15.75">
      <c r="B20" s="20"/>
      <c r="C20" s="20"/>
      <c r="R20" s="54">
        <f>IF(AND(Z4=3,Z10=TRUE),"Sai khuyết tật","")</f>
      </c>
      <c r="Y20" s="19" t="s">
        <v>7</v>
      </c>
    </row>
    <row r="21" ht="15.75">
      <c r="Y21" s="19" t="s">
        <v>8</v>
      </c>
    </row>
    <row r="22" spans="18:25" ht="15.75">
      <c r="R22" s="54">
        <f>IF(AND(Z4=1,Z11=TRUE),"Sai bán trú","")</f>
      </c>
      <c r="Y22" s="19" t="s">
        <v>9</v>
      </c>
    </row>
    <row r="23" ht="15.75">
      <c r="Y23" s="19" t="s">
        <v>10</v>
      </c>
    </row>
    <row r="24" spans="10:25" ht="15.75">
      <c r="J24" s="21"/>
      <c r="Y24" s="19" t="s">
        <v>11</v>
      </c>
    </row>
    <row r="25" spans="10:25" ht="15.75">
      <c r="J25" s="22"/>
      <c r="Y25" s="19" t="s">
        <v>12</v>
      </c>
    </row>
    <row r="26" spans="2:28" s="13" customFormat="1" ht="18" customHeight="1">
      <c r="B26" s="23" t="s">
        <v>3</v>
      </c>
      <c r="C26" s="199" t="s">
        <v>113</v>
      </c>
      <c r="D26" s="199"/>
      <c r="E26" s="199"/>
      <c r="F26" s="199"/>
      <c r="G26" s="199"/>
      <c r="H26" s="200" t="s">
        <v>28</v>
      </c>
      <c r="I26" s="201"/>
      <c r="J26" s="199" t="s">
        <v>29</v>
      </c>
      <c r="K26" s="199"/>
      <c r="L26" s="199" t="s">
        <v>35</v>
      </c>
      <c r="M26" s="199"/>
      <c r="N26" s="199"/>
      <c r="O26" s="199"/>
      <c r="P26" s="199"/>
      <c r="Q26" s="199"/>
      <c r="V26" s="142"/>
      <c r="W26" s="6"/>
      <c r="X26" s="6"/>
      <c r="Y26" s="19" t="s">
        <v>13</v>
      </c>
      <c r="Z26" s="143"/>
      <c r="AA26" s="6"/>
      <c r="AB26" s="6"/>
    </row>
    <row r="27" spans="2:25" ht="15.75" customHeight="1">
      <c r="B27" s="2">
        <f>IF(N15&gt;0,1,"")</f>
      </c>
      <c r="C27" s="202" t="s">
        <v>193</v>
      </c>
      <c r="D27" s="203"/>
      <c r="E27" s="203"/>
      <c r="F27" s="203"/>
      <c r="G27" s="204"/>
      <c r="H27" s="205"/>
      <c r="I27" s="206"/>
      <c r="J27" s="205"/>
      <c r="K27" s="206"/>
      <c r="L27" s="207"/>
      <c r="M27" s="208"/>
      <c r="N27" s="208"/>
      <c r="O27" s="208"/>
      <c r="P27" s="208"/>
      <c r="Q27" s="209"/>
      <c r="Y27" s="19" t="s">
        <v>14</v>
      </c>
    </row>
    <row r="28" spans="2:28" ht="15.75">
      <c r="B28" s="3">
        <f>IF(N15&gt;1,2,"")</f>
      </c>
      <c r="C28" s="210"/>
      <c r="D28" s="211"/>
      <c r="E28" s="211"/>
      <c r="F28" s="211"/>
      <c r="G28" s="212"/>
      <c r="H28" s="213"/>
      <c r="I28" s="214"/>
      <c r="J28" s="213"/>
      <c r="K28" s="214"/>
      <c r="L28" s="215"/>
      <c r="M28" s="216"/>
      <c r="N28" s="216"/>
      <c r="O28" s="216"/>
      <c r="P28" s="216"/>
      <c r="Q28" s="217"/>
      <c r="V28" s="144"/>
      <c r="W28" s="13"/>
      <c r="X28" s="13"/>
      <c r="Y28" s="19" t="s">
        <v>15</v>
      </c>
      <c r="AA28" s="13"/>
      <c r="AB28" s="13"/>
    </row>
    <row r="29" spans="2:25" ht="15.75">
      <c r="B29" s="3">
        <f>IF(N15&gt;2,3,"")</f>
      </c>
      <c r="C29" s="210"/>
      <c r="D29" s="211"/>
      <c r="E29" s="211"/>
      <c r="F29" s="211"/>
      <c r="G29" s="212"/>
      <c r="H29" s="213"/>
      <c r="I29" s="214"/>
      <c r="J29" s="213"/>
      <c r="K29" s="214"/>
      <c r="L29" s="215"/>
      <c r="M29" s="216"/>
      <c r="N29" s="216"/>
      <c r="O29" s="216"/>
      <c r="P29" s="216"/>
      <c r="Q29" s="217"/>
      <c r="Y29" s="19" t="s">
        <v>16</v>
      </c>
    </row>
    <row r="30" spans="2:25" ht="15.75">
      <c r="B30" s="3">
        <f>IF(N15&gt;3,4,"")</f>
      </c>
      <c r="C30" s="210"/>
      <c r="D30" s="211"/>
      <c r="E30" s="211"/>
      <c r="F30" s="211"/>
      <c r="G30" s="212"/>
      <c r="H30" s="213"/>
      <c r="I30" s="214"/>
      <c r="J30" s="213"/>
      <c r="K30" s="214"/>
      <c r="L30" s="215"/>
      <c r="M30" s="216"/>
      <c r="N30" s="216"/>
      <c r="O30" s="216"/>
      <c r="P30" s="216"/>
      <c r="Q30" s="217"/>
      <c r="Y30" s="19" t="s">
        <v>17</v>
      </c>
    </row>
    <row r="31" spans="2:25" ht="15.75">
      <c r="B31" s="3">
        <f>IF(N15&gt;4,5,"")</f>
      </c>
      <c r="C31" s="210"/>
      <c r="D31" s="211"/>
      <c r="E31" s="211"/>
      <c r="F31" s="211"/>
      <c r="G31" s="212"/>
      <c r="H31" s="213"/>
      <c r="I31" s="214"/>
      <c r="J31" s="213"/>
      <c r="K31" s="214"/>
      <c r="L31" s="215"/>
      <c r="M31" s="216"/>
      <c r="N31" s="216"/>
      <c r="O31" s="216"/>
      <c r="P31" s="216"/>
      <c r="Q31" s="217"/>
      <c r="Y31" s="19" t="s">
        <v>18</v>
      </c>
    </row>
    <row r="32" spans="2:25" ht="15.75">
      <c r="B32" s="3">
        <f>IF(N15&gt;5,6,"")</f>
      </c>
      <c r="C32" s="210"/>
      <c r="D32" s="211"/>
      <c r="E32" s="211"/>
      <c r="F32" s="211"/>
      <c r="G32" s="212"/>
      <c r="H32" s="213"/>
      <c r="I32" s="214"/>
      <c r="J32" s="213"/>
      <c r="K32" s="214"/>
      <c r="L32" s="215"/>
      <c r="M32" s="216"/>
      <c r="N32" s="216"/>
      <c r="O32" s="216"/>
      <c r="P32" s="216"/>
      <c r="Q32" s="217"/>
      <c r="Y32" s="19" t="s">
        <v>19</v>
      </c>
    </row>
    <row r="33" spans="2:25" ht="15.75">
      <c r="B33" s="3">
        <f>IF(N15&gt;6,7,"")</f>
      </c>
      <c r="C33" s="210"/>
      <c r="D33" s="211"/>
      <c r="E33" s="211"/>
      <c r="F33" s="211"/>
      <c r="G33" s="212"/>
      <c r="H33" s="213"/>
      <c r="I33" s="214"/>
      <c r="J33" s="213"/>
      <c r="K33" s="214"/>
      <c r="L33" s="215"/>
      <c r="M33" s="216"/>
      <c r="N33" s="216"/>
      <c r="O33" s="216"/>
      <c r="P33" s="216"/>
      <c r="Q33" s="217"/>
      <c r="Y33" s="19" t="s">
        <v>20</v>
      </c>
    </row>
    <row r="34" spans="2:17" ht="15.75">
      <c r="B34" s="3">
        <f>IF(N15&gt;7,8,"")</f>
      </c>
      <c r="C34" s="210"/>
      <c r="D34" s="211"/>
      <c r="E34" s="211"/>
      <c r="F34" s="211"/>
      <c r="G34" s="212"/>
      <c r="H34" s="213"/>
      <c r="I34" s="214"/>
      <c r="J34" s="213"/>
      <c r="K34" s="214"/>
      <c r="L34" s="215"/>
      <c r="M34" s="216"/>
      <c r="N34" s="216"/>
      <c r="O34" s="216"/>
      <c r="P34" s="216"/>
      <c r="Q34" s="217"/>
    </row>
    <row r="35" spans="2:26" ht="15.75">
      <c r="B35" s="3">
        <f>IF(N15&gt;8,9,"")</f>
      </c>
      <c r="C35" s="210"/>
      <c r="D35" s="211"/>
      <c r="E35" s="211"/>
      <c r="F35" s="211"/>
      <c r="G35" s="212"/>
      <c r="H35" s="213"/>
      <c r="I35" s="214"/>
      <c r="J35" s="213"/>
      <c r="K35" s="214"/>
      <c r="L35" s="215"/>
      <c r="M35" s="216"/>
      <c r="N35" s="216"/>
      <c r="O35" s="216"/>
      <c r="P35" s="216"/>
      <c r="Q35" s="217"/>
      <c r="X35" s="6">
        <f>IF(Z35,10,"")</f>
      </c>
      <c r="Y35" s="8" t="s">
        <v>164</v>
      </c>
      <c r="Z35" s="1"/>
    </row>
    <row r="36" spans="2:17" ht="15.75">
      <c r="B36" s="3">
        <f>IF(N15&gt;9,10,"")</f>
      </c>
      <c r="C36" s="210"/>
      <c r="D36" s="211"/>
      <c r="E36" s="211"/>
      <c r="F36" s="211"/>
      <c r="G36" s="212"/>
      <c r="H36" s="213"/>
      <c r="I36" s="214"/>
      <c r="J36" s="213"/>
      <c r="K36" s="214"/>
      <c r="L36" s="215"/>
      <c r="M36" s="216"/>
      <c r="N36" s="216"/>
      <c r="O36" s="216"/>
      <c r="P36" s="216"/>
      <c r="Q36" s="217"/>
    </row>
    <row r="37" spans="2:17" ht="15.75">
      <c r="B37" s="3">
        <f>IF(N15&gt;10,11,"")</f>
      </c>
      <c r="C37" s="210"/>
      <c r="D37" s="211"/>
      <c r="E37" s="211"/>
      <c r="F37" s="211"/>
      <c r="G37" s="212"/>
      <c r="H37" s="213"/>
      <c r="I37" s="214"/>
      <c r="J37" s="213"/>
      <c r="K37" s="214"/>
      <c r="L37" s="215"/>
      <c r="M37" s="216"/>
      <c r="N37" s="216"/>
      <c r="O37" s="216"/>
      <c r="P37" s="216"/>
      <c r="Q37" s="217"/>
    </row>
    <row r="38" spans="2:17" ht="15.75">
      <c r="B38" s="3">
        <f>IF(N15&gt;11,12,"")</f>
      </c>
      <c r="C38" s="210"/>
      <c r="D38" s="211"/>
      <c r="E38" s="211"/>
      <c r="F38" s="211"/>
      <c r="G38" s="212"/>
      <c r="H38" s="213"/>
      <c r="I38" s="214"/>
      <c r="J38" s="213"/>
      <c r="K38" s="214"/>
      <c r="L38" s="215"/>
      <c r="M38" s="216"/>
      <c r="N38" s="216"/>
      <c r="O38" s="216"/>
      <c r="P38" s="216"/>
      <c r="Q38" s="217"/>
    </row>
    <row r="39" spans="2:17" ht="15.75">
      <c r="B39" s="3">
        <f>IF(N15&gt;12,13,"")</f>
      </c>
      <c r="C39" s="210"/>
      <c r="D39" s="211"/>
      <c r="E39" s="211"/>
      <c r="F39" s="211"/>
      <c r="G39" s="212"/>
      <c r="H39" s="213"/>
      <c r="I39" s="214"/>
      <c r="J39" s="213"/>
      <c r="K39" s="214"/>
      <c r="L39" s="215"/>
      <c r="M39" s="216"/>
      <c r="N39" s="216"/>
      <c r="O39" s="216"/>
      <c r="P39" s="216"/>
      <c r="Q39" s="217"/>
    </row>
    <row r="40" spans="2:17" ht="15.75">
      <c r="B40" s="3">
        <f>IF(N15&gt;13,14,"")</f>
      </c>
      <c r="C40" s="210"/>
      <c r="D40" s="211"/>
      <c r="E40" s="211"/>
      <c r="F40" s="211"/>
      <c r="G40" s="212"/>
      <c r="H40" s="213"/>
      <c r="I40" s="214"/>
      <c r="J40" s="213"/>
      <c r="K40" s="214"/>
      <c r="L40" s="215"/>
      <c r="M40" s="216"/>
      <c r="N40" s="216"/>
      <c r="O40" s="216"/>
      <c r="P40" s="216"/>
      <c r="Q40" s="217"/>
    </row>
    <row r="41" spans="2:17" ht="15.75">
      <c r="B41" s="3">
        <f>IF(N15&gt;14,15,"")</f>
      </c>
      <c r="C41" s="210"/>
      <c r="D41" s="211"/>
      <c r="E41" s="211"/>
      <c r="F41" s="211"/>
      <c r="G41" s="212"/>
      <c r="H41" s="213"/>
      <c r="I41" s="214"/>
      <c r="J41" s="213"/>
      <c r="K41" s="214"/>
      <c r="L41" s="215"/>
      <c r="M41" s="216"/>
      <c r="N41" s="216"/>
      <c r="O41" s="216"/>
      <c r="P41" s="216"/>
      <c r="Q41" s="217"/>
    </row>
    <row r="42" spans="2:17" ht="15.75">
      <c r="B42" s="3">
        <f>IF(N15&gt;15,16,"")</f>
      </c>
      <c r="C42" s="210"/>
      <c r="D42" s="211"/>
      <c r="E42" s="211"/>
      <c r="F42" s="211"/>
      <c r="G42" s="212"/>
      <c r="H42" s="213"/>
      <c r="I42" s="214"/>
      <c r="J42" s="213"/>
      <c r="K42" s="214"/>
      <c r="L42" s="215"/>
      <c r="M42" s="216"/>
      <c r="N42" s="216"/>
      <c r="O42" s="216"/>
      <c r="P42" s="216"/>
      <c r="Q42" s="217"/>
    </row>
    <row r="43" spans="2:17" ht="15.75">
      <c r="B43" s="3">
        <f>IF(N15&gt;16,17,"")</f>
      </c>
      <c r="C43" s="210"/>
      <c r="D43" s="211"/>
      <c r="E43" s="211"/>
      <c r="F43" s="211"/>
      <c r="G43" s="212"/>
      <c r="H43" s="213"/>
      <c r="I43" s="214"/>
      <c r="J43" s="213"/>
      <c r="K43" s="214"/>
      <c r="L43" s="215"/>
      <c r="M43" s="216"/>
      <c r="N43" s="216"/>
      <c r="O43" s="216"/>
      <c r="P43" s="216"/>
      <c r="Q43" s="217"/>
    </row>
    <row r="44" spans="2:17" ht="15.75">
      <c r="B44" s="3">
        <f>IF(N15&gt;17,18,"")</f>
      </c>
      <c r="C44" s="210"/>
      <c r="D44" s="211"/>
      <c r="E44" s="211"/>
      <c r="F44" s="211"/>
      <c r="G44" s="212"/>
      <c r="H44" s="213"/>
      <c r="I44" s="214"/>
      <c r="J44" s="213"/>
      <c r="K44" s="214"/>
      <c r="L44" s="215"/>
      <c r="M44" s="216"/>
      <c r="N44" s="216"/>
      <c r="O44" s="216"/>
      <c r="P44" s="216"/>
      <c r="Q44" s="217"/>
    </row>
    <row r="45" spans="2:17" ht="15.75">
      <c r="B45" s="3">
        <f>IF(N15&gt;18,19,"")</f>
      </c>
      <c r="C45" s="210"/>
      <c r="D45" s="211"/>
      <c r="E45" s="211"/>
      <c r="F45" s="211"/>
      <c r="G45" s="212"/>
      <c r="H45" s="213"/>
      <c r="I45" s="214"/>
      <c r="J45" s="213"/>
      <c r="K45" s="214"/>
      <c r="L45" s="215"/>
      <c r="M45" s="216"/>
      <c r="N45" s="216"/>
      <c r="O45" s="216"/>
      <c r="P45" s="216"/>
      <c r="Q45" s="217"/>
    </row>
    <row r="46" spans="2:17" ht="15.75">
      <c r="B46" s="4">
        <f>IF(N15&gt;19,20,"")</f>
      </c>
      <c r="C46" s="220"/>
      <c r="D46" s="221"/>
      <c r="E46" s="221"/>
      <c r="F46" s="221"/>
      <c r="G46" s="222"/>
      <c r="H46" s="223"/>
      <c r="I46" s="224"/>
      <c r="J46" s="223"/>
      <c r="K46" s="224"/>
      <c r="L46" s="225"/>
      <c r="M46" s="226"/>
      <c r="N46" s="226"/>
      <c r="O46" s="226"/>
      <c r="P46" s="226"/>
      <c r="Q46" s="227"/>
    </row>
    <row r="47" spans="13:17" ht="15.75">
      <c r="M47" s="228" t="s">
        <v>36</v>
      </c>
      <c r="N47" s="228"/>
      <c r="O47" s="228"/>
      <c r="P47" s="228"/>
      <c r="Q47" s="228"/>
    </row>
    <row r="48" spans="2:17" ht="16.5" thickBot="1">
      <c r="B48" s="229" t="s">
        <v>30</v>
      </c>
      <c r="C48" s="229"/>
      <c r="D48" s="229"/>
      <c r="E48" s="229"/>
      <c r="F48" s="24"/>
      <c r="M48" s="230" t="s">
        <v>31</v>
      </c>
      <c r="N48" s="230"/>
      <c r="O48" s="230"/>
      <c r="P48" s="230"/>
      <c r="Q48" s="230"/>
    </row>
    <row r="49" spans="2:17" ht="16.5" thickBot="1">
      <c r="B49" s="218"/>
      <c r="C49" s="218"/>
      <c r="D49" s="218"/>
      <c r="E49" s="218"/>
      <c r="F49" s="17"/>
      <c r="M49" s="219" t="s">
        <v>42</v>
      </c>
      <c r="N49" s="219"/>
      <c r="O49" s="219"/>
      <c r="P49" s="219"/>
      <c r="Q49" s="219"/>
    </row>
    <row r="53" ht="15.75">
      <c r="B53" s="25" t="s">
        <v>108</v>
      </c>
    </row>
    <row r="54" ht="15.75">
      <c r="B54" s="25" t="s">
        <v>184</v>
      </c>
    </row>
  </sheetData>
  <sheetProtection/>
  <protectedRanges>
    <protectedRange sqref="H27:I46" name="Range1_1_1_1"/>
    <protectedRange sqref="J27:K46" name="Range1_1_2_1"/>
    <protectedRange sqref="C28:G46" name="Range1_1_4"/>
    <protectedRange sqref="L27:Q46" name="Range1_1_3_1"/>
    <protectedRange sqref="C27:G27" name="Range1_1_5"/>
    <protectedRange sqref="N15:Q15" name="Range1_2_1_1"/>
  </protectedRanges>
  <mergeCells count="123">
    <mergeCell ref="B49:E49"/>
    <mergeCell ref="M49:Q49"/>
    <mergeCell ref="C46:G46"/>
    <mergeCell ref="H46:I46"/>
    <mergeCell ref="J46:K46"/>
    <mergeCell ref="L46:Q46"/>
    <mergeCell ref="M47:Q47"/>
    <mergeCell ref="B48:E48"/>
    <mergeCell ref="M48:Q48"/>
    <mergeCell ref="C44:G44"/>
    <mergeCell ref="H44:I44"/>
    <mergeCell ref="J44:K44"/>
    <mergeCell ref="L44:Q44"/>
    <mergeCell ref="C45:G45"/>
    <mergeCell ref="H45:I45"/>
    <mergeCell ref="J45:K45"/>
    <mergeCell ref="L45:Q45"/>
    <mergeCell ref="C42:G42"/>
    <mergeCell ref="H42:I42"/>
    <mergeCell ref="J42:K42"/>
    <mergeCell ref="L42:Q42"/>
    <mergeCell ref="C43:G43"/>
    <mergeCell ref="H43:I43"/>
    <mergeCell ref="J43:K43"/>
    <mergeCell ref="L43:Q43"/>
    <mergeCell ref="C40:G40"/>
    <mergeCell ref="H40:I40"/>
    <mergeCell ref="J40:K40"/>
    <mergeCell ref="L40:Q40"/>
    <mergeCell ref="C41:G41"/>
    <mergeCell ref="H41:I41"/>
    <mergeCell ref="J41:K41"/>
    <mergeCell ref="L41:Q41"/>
    <mergeCell ref="C38:G38"/>
    <mergeCell ref="H38:I38"/>
    <mergeCell ref="J38:K38"/>
    <mergeCell ref="L38:Q38"/>
    <mergeCell ref="C39:G39"/>
    <mergeCell ref="H39:I39"/>
    <mergeCell ref="J39:K39"/>
    <mergeCell ref="L39:Q39"/>
    <mergeCell ref="C36:G36"/>
    <mergeCell ref="H36:I36"/>
    <mergeCell ref="J36:K36"/>
    <mergeCell ref="L36:Q36"/>
    <mergeCell ref="C37:G37"/>
    <mergeCell ref="H37:I37"/>
    <mergeCell ref="J37:K37"/>
    <mergeCell ref="L37:Q37"/>
    <mergeCell ref="C34:G34"/>
    <mergeCell ref="H34:I34"/>
    <mergeCell ref="J34:K34"/>
    <mergeCell ref="L34:Q34"/>
    <mergeCell ref="C35:G35"/>
    <mergeCell ref="H35:I35"/>
    <mergeCell ref="J35:K35"/>
    <mergeCell ref="L35:Q35"/>
    <mergeCell ref="C32:G32"/>
    <mergeCell ref="H32:I32"/>
    <mergeCell ref="J32:K32"/>
    <mergeCell ref="L32:Q32"/>
    <mergeCell ref="C33:G33"/>
    <mergeCell ref="H33:I33"/>
    <mergeCell ref="J33:K33"/>
    <mergeCell ref="L33:Q33"/>
    <mergeCell ref="C30:G30"/>
    <mergeCell ref="H30:I30"/>
    <mergeCell ref="J30:K30"/>
    <mergeCell ref="L30:Q30"/>
    <mergeCell ref="C31:G31"/>
    <mergeCell ref="H31:I31"/>
    <mergeCell ref="J31:K31"/>
    <mergeCell ref="L31:Q31"/>
    <mergeCell ref="C28:G28"/>
    <mergeCell ref="H28:I28"/>
    <mergeCell ref="J28:K28"/>
    <mergeCell ref="L28:Q28"/>
    <mergeCell ref="C29:G29"/>
    <mergeCell ref="H29:I29"/>
    <mergeCell ref="J29:K29"/>
    <mergeCell ref="L29:Q29"/>
    <mergeCell ref="C26:G26"/>
    <mergeCell ref="H26:I26"/>
    <mergeCell ref="J26:K26"/>
    <mergeCell ref="L26:Q26"/>
    <mergeCell ref="C27:G27"/>
    <mergeCell ref="H27:I27"/>
    <mergeCell ref="J27:K27"/>
    <mergeCell ref="L27:Q27"/>
    <mergeCell ref="B14:D14"/>
    <mergeCell ref="E14:F14"/>
    <mergeCell ref="G14:J14"/>
    <mergeCell ref="K14:M14"/>
    <mergeCell ref="N14:Q14"/>
    <mergeCell ref="B15:D15"/>
    <mergeCell ref="E15:J15"/>
    <mergeCell ref="K15:M15"/>
    <mergeCell ref="N15:Q15"/>
    <mergeCell ref="B12:D12"/>
    <mergeCell ref="E12:J12"/>
    <mergeCell ref="K12:M12"/>
    <mergeCell ref="N12:Q12"/>
    <mergeCell ref="B13:D13"/>
    <mergeCell ref="E13:J13"/>
    <mergeCell ref="K13:M13"/>
    <mergeCell ref="N13:Q13"/>
    <mergeCell ref="B8:I8"/>
    <mergeCell ref="B10:D10"/>
    <mergeCell ref="E10:J10"/>
    <mergeCell ref="K10:M10"/>
    <mergeCell ref="N10:Q10"/>
    <mergeCell ref="B11:D11"/>
    <mergeCell ref="E11:J11"/>
    <mergeCell ref="K11:M11"/>
    <mergeCell ref="N11:Q11"/>
    <mergeCell ref="N1:Q1"/>
    <mergeCell ref="B2:Q2"/>
    <mergeCell ref="B3:Q3"/>
    <mergeCell ref="D4:O4"/>
    <mergeCell ref="C6:E6"/>
    <mergeCell ref="F6:H6"/>
    <mergeCell ref="K6:M6"/>
    <mergeCell ref="N6:P6"/>
  </mergeCells>
  <dataValidations count="3">
    <dataValidation allowBlank="1" sqref="C27:G46 L27:Q46 E13:J13"/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</dataValidations>
  <printOptions/>
  <pageMargins left="0.926811023622047" right="0.236220472440945" top="0.511811023622047" bottom="0.511811023622047" header="0" footer="0.236220472440945"/>
  <pageSetup horizontalDpi="600" verticalDpi="600" orientation="portrait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Z54"/>
  <sheetViews>
    <sheetView showGridLines="0" zoomScalePageLayoutView="0" workbookViewId="0" topLeftCell="B1">
      <selection activeCell="S16" sqref="S16"/>
    </sheetView>
  </sheetViews>
  <sheetFormatPr defaultColWidth="8.8984375" defaultRowHeight="15"/>
  <cols>
    <col min="1" max="1" width="1.59765625" style="6" customWidth="1"/>
    <col min="2" max="3" width="4.59765625" style="6" customWidth="1"/>
    <col min="4" max="4" width="6.8984375" style="6" customWidth="1"/>
    <col min="5" max="12" width="4.59765625" style="6" customWidth="1"/>
    <col min="13" max="13" width="8.5" style="6" customWidth="1"/>
    <col min="14" max="16" width="4.59765625" style="6" customWidth="1"/>
    <col min="17" max="17" width="7" style="6" customWidth="1"/>
    <col min="18" max="23" width="9" style="6" customWidth="1"/>
    <col min="24" max="24" width="9" style="6" hidden="1" customWidth="1"/>
    <col min="25" max="25" width="23.59765625" style="6" hidden="1" customWidth="1"/>
    <col min="26" max="26" width="8.09765625" style="6" hidden="1" customWidth="1"/>
    <col min="27" max="16384" width="8.8984375" style="6" customWidth="1"/>
  </cols>
  <sheetData>
    <row r="1" spans="14:17" ht="15.75">
      <c r="N1" s="146" t="s">
        <v>158</v>
      </c>
      <c r="O1" s="146"/>
      <c r="P1" s="146"/>
      <c r="Q1" s="146"/>
    </row>
    <row r="2" spans="2:17" ht="24" customHeight="1">
      <c r="B2" s="147" t="s">
        <v>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2:26" ht="17.25" customHeight="1" thickBot="1">
      <c r="B3" s="148" t="s">
        <v>21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X3" s="6" t="s">
        <v>156</v>
      </c>
      <c r="Y3" s="15"/>
      <c r="Z3" s="15" t="s">
        <v>157</v>
      </c>
    </row>
    <row r="4" spans="3:26" ht="19.5" customHeight="1" thickBot="1">
      <c r="C4" s="7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X4" s="6" t="str">
        <f>LOOKUP(Z4,{1,2,3,4},{"43","44","46","50"})</f>
        <v>50</v>
      </c>
      <c r="Y4" s="8" t="s">
        <v>118</v>
      </c>
      <c r="Z4" s="1">
        <v>4</v>
      </c>
    </row>
    <row r="5" spans="3:26" ht="16.5" thickBot="1">
      <c r="C5" s="9"/>
      <c r="D5" s="10"/>
      <c r="E5" s="11"/>
      <c r="F5" s="11"/>
      <c r="G5" s="11"/>
      <c r="H5" s="12"/>
      <c r="X5" s="6" t="str">
        <f>LOOKUP(Z5,{1,2,3,4},{"4","40","41","42"})</f>
        <v>4</v>
      </c>
      <c r="Y5" s="8" t="s">
        <v>44</v>
      </c>
      <c r="Z5" s="1">
        <v>1</v>
      </c>
    </row>
    <row r="6" spans="3:26" ht="17.25" thickBot="1">
      <c r="C6" s="150" t="s">
        <v>22</v>
      </c>
      <c r="D6" s="150"/>
      <c r="E6" s="150"/>
      <c r="F6" s="249"/>
      <c r="G6" s="249"/>
      <c r="H6" s="249"/>
      <c r="I6" s="11"/>
      <c r="J6" s="11"/>
      <c r="K6" s="154" t="s">
        <v>23</v>
      </c>
      <c r="L6" s="154"/>
      <c r="M6" s="154"/>
      <c r="N6" s="250"/>
      <c r="O6" s="250"/>
      <c r="P6" s="250"/>
      <c r="X6" s="6">
        <f>IF(Z6,8,"")</f>
      </c>
      <c r="Y6" s="8" t="s">
        <v>171</v>
      </c>
      <c r="Z6" s="1" t="b">
        <v>0</v>
      </c>
    </row>
    <row r="7" spans="24:26" ht="4.5" customHeight="1">
      <c r="X7" s="6">
        <f>IF(Z7,15,"")</f>
      </c>
      <c r="Y7" s="8" t="s">
        <v>172</v>
      </c>
      <c r="Z7" s="1" t="b">
        <v>0</v>
      </c>
    </row>
    <row r="8" spans="2:26" s="13" customFormat="1" ht="21" customHeight="1">
      <c r="B8" s="158" t="s">
        <v>101</v>
      </c>
      <c r="C8" s="158"/>
      <c r="D8" s="158"/>
      <c r="E8" s="158"/>
      <c r="F8" s="158"/>
      <c r="G8" s="158"/>
      <c r="H8" s="158"/>
      <c r="I8" s="158"/>
      <c r="X8" s="6">
        <f>IF(Z8,7,"")</f>
      </c>
      <c r="Y8" s="8" t="s">
        <v>117</v>
      </c>
      <c r="Z8" s="1" t="b">
        <v>0</v>
      </c>
    </row>
    <row r="9" spans="2:26" s="13" customFormat="1" ht="4.5" customHeight="1">
      <c r="B9" s="6"/>
      <c r="C9" s="6"/>
      <c r="D9" s="6"/>
      <c r="E9" s="6"/>
      <c r="F9" s="6"/>
      <c r="G9" s="6"/>
      <c r="H9" s="6"/>
      <c r="I9" s="6"/>
      <c r="J9" s="6"/>
      <c r="K9" s="14"/>
      <c r="L9" s="6"/>
      <c r="M9" s="6"/>
      <c r="N9" s="6"/>
      <c r="O9" s="6"/>
      <c r="P9" s="6"/>
      <c r="Q9" s="6"/>
      <c r="X9" s="6">
        <f>IF(Z9,8,"")</f>
      </c>
      <c r="Y9" s="8" t="s">
        <v>105</v>
      </c>
      <c r="Z9" s="1" t="b">
        <v>0</v>
      </c>
    </row>
    <row r="10" spans="2:26" ht="16.5">
      <c r="B10" s="159" t="s">
        <v>24</v>
      </c>
      <c r="C10" s="160"/>
      <c r="D10" s="161"/>
      <c r="E10" s="247"/>
      <c r="F10" s="247"/>
      <c r="G10" s="247"/>
      <c r="H10" s="247"/>
      <c r="I10" s="247"/>
      <c r="J10" s="247"/>
      <c r="K10" s="159" t="s">
        <v>25</v>
      </c>
      <c r="L10" s="160"/>
      <c r="M10" s="161"/>
      <c r="N10" s="247"/>
      <c r="O10" s="247"/>
      <c r="P10" s="247"/>
      <c r="Q10" s="247"/>
      <c r="X10" s="6">
        <f>IF(Z10,12,"")</f>
      </c>
      <c r="Y10" s="8" t="s">
        <v>173</v>
      </c>
      <c r="Z10" s="1" t="b">
        <v>0</v>
      </c>
    </row>
    <row r="11" spans="2:26" ht="16.5">
      <c r="B11" s="166" t="s">
        <v>26</v>
      </c>
      <c r="C11" s="167"/>
      <c r="D11" s="168"/>
      <c r="E11" s="248"/>
      <c r="F11" s="248"/>
      <c r="G11" s="248"/>
      <c r="H11" s="248"/>
      <c r="I11" s="248"/>
      <c r="J11" s="248"/>
      <c r="K11" s="172" t="s">
        <v>34</v>
      </c>
      <c r="L11" s="173"/>
      <c r="M11" s="174"/>
      <c r="N11" s="246"/>
      <c r="O11" s="246"/>
      <c r="P11" s="246"/>
      <c r="Q11" s="246"/>
      <c r="X11" s="6">
        <f>IF(Z11,9,"")</f>
      </c>
      <c r="Y11" s="8" t="s">
        <v>174</v>
      </c>
      <c r="Z11" s="1" t="b">
        <v>0</v>
      </c>
    </row>
    <row r="12" spans="2:26" ht="16.5">
      <c r="B12" s="166" t="s">
        <v>27</v>
      </c>
      <c r="C12" s="167"/>
      <c r="D12" s="168"/>
      <c r="E12" s="243"/>
      <c r="F12" s="244"/>
      <c r="G12" s="244"/>
      <c r="H12" s="244"/>
      <c r="I12" s="244"/>
      <c r="J12" s="245"/>
      <c r="K12" s="172" t="s">
        <v>0</v>
      </c>
      <c r="L12" s="173"/>
      <c r="M12" s="174"/>
      <c r="N12" s="210"/>
      <c r="O12" s="211"/>
      <c r="P12" s="211"/>
      <c r="Q12" s="212"/>
      <c r="X12" s="6">
        <f>IF(Z12,13,"")</f>
      </c>
      <c r="Y12" s="8" t="s">
        <v>175</v>
      </c>
      <c r="Z12" s="1" t="b">
        <v>0</v>
      </c>
    </row>
    <row r="13" spans="2:26" ht="16.5">
      <c r="B13" s="176" t="s">
        <v>33</v>
      </c>
      <c r="C13" s="177"/>
      <c r="D13" s="178"/>
      <c r="E13" s="243"/>
      <c r="F13" s="244"/>
      <c r="G13" s="244"/>
      <c r="H13" s="244"/>
      <c r="I13" s="244"/>
      <c r="J13" s="245"/>
      <c r="K13" s="172" t="s">
        <v>1</v>
      </c>
      <c r="L13" s="173"/>
      <c r="M13" s="174"/>
      <c r="N13" s="246"/>
      <c r="O13" s="246"/>
      <c r="P13" s="246"/>
      <c r="Q13" s="246"/>
      <c r="X13" s="6">
        <f>IF(Z13,13,"")</f>
      </c>
      <c r="Y13" s="8" t="s">
        <v>49</v>
      </c>
      <c r="Z13" s="1" t="b">
        <v>0</v>
      </c>
    </row>
    <row r="14" spans="2:26" ht="18.75">
      <c r="B14" s="179" t="s">
        <v>45</v>
      </c>
      <c r="C14" s="180"/>
      <c r="D14" s="181"/>
      <c r="E14" s="231"/>
      <c r="F14" s="232"/>
      <c r="G14" s="233"/>
      <c r="H14" s="234"/>
      <c r="I14" s="234"/>
      <c r="J14" s="235"/>
      <c r="K14" s="172" t="s">
        <v>2</v>
      </c>
      <c r="L14" s="173"/>
      <c r="M14" s="174"/>
      <c r="N14" s="236"/>
      <c r="O14" s="236"/>
      <c r="P14" s="236"/>
      <c r="Q14" s="236"/>
      <c r="Y14" s="8" t="s">
        <v>102</v>
      </c>
      <c r="Z14" s="15"/>
    </row>
    <row r="15" spans="2:26" ht="18.75">
      <c r="B15" s="187" t="s">
        <v>43</v>
      </c>
      <c r="C15" s="188"/>
      <c r="D15" s="189"/>
      <c r="E15" s="237"/>
      <c r="F15" s="238"/>
      <c r="G15" s="238"/>
      <c r="H15" s="238"/>
      <c r="I15" s="238"/>
      <c r="J15" s="239"/>
      <c r="K15" s="193" t="s">
        <v>47</v>
      </c>
      <c r="L15" s="194"/>
      <c r="M15" s="195"/>
      <c r="N15" s="240"/>
      <c r="O15" s="241"/>
      <c r="P15" s="241"/>
      <c r="Q15" s="242"/>
      <c r="X15" s="6">
        <f>IF(Y15=E14,Z15,"")</f>
      </c>
      <c r="Y15" s="8" t="s">
        <v>103</v>
      </c>
      <c r="Z15" s="15">
        <v>1</v>
      </c>
    </row>
    <row r="16" spans="1:26" ht="15.75">
      <c r="A16" s="12"/>
      <c r="B16" s="16" t="s">
        <v>48</v>
      </c>
      <c r="C16" s="17"/>
      <c r="D16" s="17"/>
      <c r="E16" s="17"/>
      <c r="F16" s="18"/>
      <c r="G16" s="18"/>
      <c r="X16" s="6">
        <f>IF(Y16=E14,Z16,"")</f>
      </c>
      <c r="Y16" s="8" t="s">
        <v>104</v>
      </c>
      <c r="Z16" s="15">
        <v>2</v>
      </c>
    </row>
    <row r="17" spans="2:26" ht="15.75">
      <c r="B17" s="16" t="s">
        <v>97</v>
      </c>
      <c r="Y17" s="15"/>
      <c r="Z17" s="15"/>
    </row>
    <row r="18" spans="1:26" ht="15.75">
      <c r="A18" s="12"/>
      <c r="B18" s="18"/>
      <c r="C18" s="17"/>
      <c r="D18" s="17"/>
      <c r="E18" s="17"/>
      <c r="F18" s="18"/>
      <c r="G18" s="18"/>
      <c r="Y18" s="19" t="s">
        <v>5</v>
      </c>
      <c r="Z18" s="15"/>
    </row>
    <row r="19" spans="18:26" ht="15.75">
      <c r="R19" s="54"/>
      <c r="Y19" s="19" t="s">
        <v>6</v>
      </c>
      <c r="Z19" s="15"/>
    </row>
    <row r="20" spans="2:25" ht="15.75">
      <c r="B20" s="20"/>
      <c r="C20" s="20"/>
      <c r="R20" s="54">
        <f>IF(AND(Z4=3,Z10=TRUE),"Sai khuyết tật","")</f>
      </c>
      <c r="Y20" s="19" t="s">
        <v>7</v>
      </c>
    </row>
    <row r="21" ht="15.75">
      <c r="Y21" s="19" t="s">
        <v>8</v>
      </c>
    </row>
    <row r="22" spans="18:25" ht="15.75">
      <c r="R22" s="54">
        <f>IF(AND(Z4=1,Z11=TRUE),"Sai bán trú","")</f>
      </c>
      <c r="Y22" s="19" t="s">
        <v>9</v>
      </c>
    </row>
    <row r="23" ht="15.75">
      <c r="Y23" s="19" t="s">
        <v>10</v>
      </c>
    </row>
    <row r="24" spans="10:25" ht="15.75">
      <c r="J24" s="21"/>
      <c r="Y24" s="19" t="s">
        <v>11</v>
      </c>
    </row>
    <row r="25" spans="10:25" ht="15.75">
      <c r="J25" s="22"/>
      <c r="Y25" s="19" t="s">
        <v>12</v>
      </c>
    </row>
    <row r="26" spans="2:26" s="13" customFormat="1" ht="18" customHeight="1">
      <c r="B26" s="23" t="s">
        <v>3</v>
      </c>
      <c r="C26" s="199" t="s">
        <v>113</v>
      </c>
      <c r="D26" s="199"/>
      <c r="E26" s="199"/>
      <c r="F26" s="199"/>
      <c r="G26" s="199"/>
      <c r="H26" s="200" t="s">
        <v>28</v>
      </c>
      <c r="I26" s="201"/>
      <c r="J26" s="199" t="s">
        <v>29</v>
      </c>
      <c r="K26" s="199"/>
      <c r="L26" s="199" t="s">
        <v>35</v>
      </c>
      <c r="M26" s="199"/>
      <c r="N26" s="199"/>
      <c r="O26" s="199"/>
      <c r="P26" s="199"/>
      <c r="Q26" s="199"/>
      <c r="Y26" s="19" t="s">
        <v>13</v>
      </c>
      <c r="Z26" s="6"/>
    </row>
    <row r="27" spans="2:25" ht="15.75">
      <c r="B27" s="2">
        <f>IF(N15&gt;0,1,"")</f>
      </c>
      <c r="C27" s="202"/>
      <c r="D27" s="203"/>
      <c r="E27" s="203"/>
      <c r="F27" s="203"/>
      <c r="G27" s="204"/>
      <c r="H27" s="205"/>
      <c r="I27" s="206"/>
      <c r="J27" s="205"/>
      <c r="K27" s="206"/>
      <c r="L27" s="207"/>
      <c r="M27" s="208"/>
      <c r="N27" s="208"/>
      <c r="O27" s="208"/>
      <c r="P27" s="208"/>
      <c r="Q27" s="209"/>
      <c r="Y27" s="19" t="s">
        <v>14</v>
      </c>
    </row>
    <row r="28" spans="2:25" ht="15.75">
      <c r="B28" s="3">
        <f>IF(N15&gt;1,2,"")</f>
      </c>
      <c r="C28" s="210"/>
      <c r="D28" s="211"/>
      <c r="E28" s="211"/>
      <c r="F28" s="211"/>
      <c r="G28" s="212"/>
      <c r="H28" s="213"/>
      <c r="I28" s="214"/>
      <c r="J28" s="213"/>
      <c r="K28" s="214"/>
      <c r="L28" s="215"/>
      <c r="M28" s="216"/>
      <c r="N28" s="216"/>
      <c r="O28" s="216"/>
      <c r="P28" s="216"/>
      <c r="Q28" s="217"/>
      <c r="Y28" s="19" t="s">
        <v>15</v>
      </c>
    </row>
    <row r="29" spans="2:25" ht="15.75">
      <c r="B29" s="3">
        <f>IF(N15&gt;2,3,"")</f>
      </c>
      <c r="C29" s="210"/>
      <c r="D29" s="211"/>
      <c r="E29" s="211"/>
      <c r="F29" s="211"/>
      <c r="G29" s="212"/>
      <c r="H29" s="213"/>
      <c r="I29" s="214"/>
      <c r="J29" s="213"/>
      <c r="K29" s="214"/>
      <c r="L29" s="215"/>
      <c r="M29" s="216"/>
      <c r="N29" s="216"/>
      <c r="O29" s="216"/>
      <c r="P29" s="216"/>
      <c r="Q29" s="217"/>
      <c r="Y29" s="19" t="s">
        <v>16</v>
      </c>
    </row>
    <row r="30" spans="2:25" ht="15.75">
      <c r="B30" s="3">
        <f>IF(N15&gt;3,4,"")</f>
      </c>
      <c r="C30" s="210"/>
      <c r="D30" s="211"/>
      <c r="E30" s="211"/>
      <c r="F30" s="211"/>
      <c r="G30" s="212"/>
      <c r="H30" s="213"/>
      <c r="I30" s="214"/>
      <c r="J30" s="213"/>
      <c r="K30" s="214"/>
      <c r="L30" s="215"/>
      <c r="M30" s="216"/>
      <c r="N30" s="216"/>
      <c r="O30" s="216"/>
      <c r="P30" s="216"/>
      <c r="Q30" s="217"/>
      <c r="Y30" s="19" t="s">
        <v>17</v>
      </c>
    </row>
    <row r="31" spans="2:25" ht="15.75">
      <c r="B31" s="3">
        <f>IF(N15&gt;4,5,"")</f>
      </c>
      <c r="C31" s="210"/>
      <c r="D31" s="211"/>
      <c r="E31" s="211"/>
      <c r="F31" s="211"/>
      <c r="G31" s="212"/>
      <c r="H31" s="213"/>
      <c r="I31" s="214"/>
      <c r="J31" s="213"/>
      <c r="K31" s="214"/>
      <c r="L31" s="215"/>
      <c r="M31" s="216"/>
      <c r="N31" s="216"/>
      <c r="O31" s="216"/>
      <c r="P31" s="216"/>
      <c r="Q31" s="217"/>
      <c r="Y31" s="19" t="s">
        <v>18</v>
      </c>
    </row>
    <row r="32" spans="2:25" ht="15.75">
      <c r="B32" s="3">
        <f>IF(N15&gt;5,6,"")</f>
      </c>
      <c r="C32" s="210"/>
      <c r="D32" s="211"/>
      <c r="E32" s="211"/>
      <c r="F32" s="211"/>
      <c r="G32" s="212"/>
      <c r="H32" s="213"/>
      <c r="I32" s="214"/>
      <c r="J32" s="213"/>
      <c r="K32" s="214"/>
      <c r="L32" s="215"/>
      <c r="M32" s="216"/>
      <c r="N32" s="216"/>
      <c r="O32" s="216"/>
      <c r="P32" s="216"/>
      <c r="Q32" s="217"/>
      <c r="Y32" s="19" t="s">
        <v>19</v>
      </c>
    </row>
    <row r="33" spans="2:25" ht="15.75">
      <c r="B33" s="3">
        <f>IF(N15&gt;6,7,"")</f>
      </c>
      <c r="C33" s="210"/>
      <c r="D33" s="211"/>
      <c r="E33" s="211"/>
      <c r="F33" s="211"/>
      <c r="G33" s="212"/>
      <c r="H33" s="213"/>
      <c r="I33" s="214"/>
      <c r="J33" s="213"/>
      <c r="K33" s="214"/>
      <c r="L33" s="215"/>
      <c r="M33" s="216"/>
      <c r="N33" s="216"/>
      <c r="O33" s="216"/>
      <c r="P33" s="216"/>
      <c r="Q33" s="217"/>
      <c r="Y33" s="19" t="s">
        <v>20</v>
      </c>
    </row>
    <row r="34" spans="2:17" ht="15.75">
      <c r="B34" s="3">
        <f>IF(N15&gt;7,8,"")</f>
      </c>
      <c r="C34" s="210"/>
      <c r="D34" s="211"/>
      <c r="E34" s="211"/>
      <c r="F34" s="211"/>
      <c r="G34" s="212"/>
      <c r="H34" s="213"/>
      <c r="I34" s="214"/>
      <c r="J34" s="213"/>
      <c r="K34" s="214"/>
      <c r="L34" s="215"/>
      <c r="M34" s="216"/>
      <c r="N34" s="216"/>
      <c r="O34" s="216"/>
      <c r="P34" s="216"/>
      <c r="Q34" s="217"/>
    </row>
    <row r="35" spans="2:26" ht="15.75">
      <c r="B35" s="3">
        <f>IF(N15&gt;8,9,"")</f>
      </c>
      <c r="C35" s="210"/>
      <c r="D35" s="211"/>
      <c r="E35" s="211"/>
      <c r="F35" s="211"/>
      <c r="G35" s="212"/>
      <c r="H35" s="213"/>
      <c r="I35" s="214"/>
      <c r="J35" s="213"/>
      <c r="K35" s="214"/>
      <c r="L35" s="215"/>
      <c r="M35" s="216"/>
      <c r="N35" s="216"/>
      <c r="O35" s="216"/>
      <c r="P35" s="216"/>
      <c r="Q35" s="217"/>
      <c r="X35" s="6">
        <f>IF(Z35,10,"")</f>
      </c>
      <c r="Y35" s="8" t="s">
        <v>176</v>
      </c>
      <c r="Z35" s="1" t="b">
        <v>0</v>
      </c>
    </row>
    <row r="36" spans="2:17" ht="15.75">
      <c r="B36" s="3">
        <f>IF(N15&gt;9,10,"")</f>
      </c>
      <c r="C36" s="210"/>
      <c r="D36" s="211"/>
      <c r="E36" s="211"/>
      <c r="F36" s="211"/>
      <c r="G36" s="212"/>
      <c r="H36" s="213"/>
      <c r="I36" s="214"/>
      <c r="J36" s="213"/>
      <c r="K36" s="214"/>
      <c r="L36" s="215"/>
      <c r="M36" s="216"/>
      <c r="N36" s="216"/>
      <c r="O36" s="216"/>
      <c r="P36" s="216"/>
      <c r="Q36" s="217"/>
    </row>
    <row r="37" spans="2:17" ht="15.75">
      <c r="B37" s="3">
        <f>IF(N15&gt;10,11,"")</f>
      </c>
      <c r="C37" s="210"/>
      <c r="D37" s="211"/>
      <c r="E37" s="211"/>
      <c r="F37" s="211"/>
      <c r="G37" s="212"/>
      <c r="H37" s="213"/>
      <c r="I37" s="214"/>
      <c r="J37" s="213"/>
      <c r="K37" s="214"/>
      <c r="L37" s="215"/>
      <c r="M37" s="216"/>
      <c r="N37" s="216"/>
      <c r="O37" s="216"/>
      <c r="P37" s="216"/>
      <c r="Q37" s="217"/>
    </row>
    <row r="38" spans="2:17" ht="15.75">
      <c r="B38" s="3">
        <f>IF(N15&gt;11,12,"")</f>
      </c>
      <c r="C38" s="210"/>
      <c r="D38" s="211"/>
      <c r="E38" s="211"/>
      <c r="F38" s="211"/>
      <c r="G38" s="212"/>
      <c r="H38" s="213"/>
      <c r="I38" s="214"/>
      <c r="J38" s="213"/>
      <c r="K38" s="214"/>
      <c r="L38" s="215"/>
      <c r="M38" s="216"/>
      <c r="N38" s="216"/>
      <c r="O38" s="216"/>
      <c r="P38" s="216"/>
      <c r="Q38" s="217"/>
    </row>
    <row r="39" spans="2:17" ht="15.75">
      <c r="B39" s="3">
        <f>IF(N15&gt;12,13,"")</f>
      </c>
      <c r="C39" s="210"/>
      <c r="D39" s="211"/>
      <c r="E39" s="211"/>
      <c r="F39" s="211"/>
      <c r="G39" s="212"/>
      <c r="H39" s="213"/>
      <c r="I39" s="214"/>
      <c r="J39" s="213"/>
      <c r="K39" s="214"/>
      <c r="L39" s="215"/>
      <c r="M39" s="216"/>
      <c r="N39" s="216"/>
      <c r="O39" s="216"/>
      <c r="P39" s="216"/>
      <c r="Q39" s="217"/>
    </row>
    <row r="40" spans="2:17" ht="15.75">
      <c r="B40" s="3">
        <f>IF(N15&gt;13,14,"")</f>
      </c>
      <c r="C40" s="210"/>
      <c r="D40" s="211"/>
      <c r="E40" s="211"/>
      <c r="F40" s="211"/>
      <c r="G40" s="212"/>
      <c r="H40" s="213"/>
      <c r="I40" s="214"/>
      <c r="J40" s="213"/>
      <c r="K40" s="214"/>
      <c r="L40" s="215"/>
      <c r="M40" s="216"/>
      <c r="N40" s="216"/>
      <c r="O40" s="216"/>
      <c r="P40" s="216"/>
      <c r="Q40" s="217"/>
    </row>
    <row r="41" spans="2:17" ht="15.75">
      <c r="B41" s="3">
        <f>IF(N15&gt;14,15,"")</f>
      </c>
      <c r="C41" s="210"/>
      <c r="D41" s="211"/>
      <c r="E41" s="211"/>
      <c r="F41" s="211"/>
      <c r="G41" s="212"/>
      <c r="H41" s="213"/>
      <c r="I41" s="214"/>
      <c r="J41" s="213"/>
      <c r="K41" s="214"/>
      <c r="L41" s="215"/>
      <c r="M41" s="216"/>
      <c r="N41" s="216"/>
      <c r="O41" s="216"/>
      <c r="P41" s="216"/>
      <c r="Q41" s="217"/>
    </row>
    <row r="42" spans="2:17" ht="15.75">
      <c r="B42" s="3">
        <f>IF(N15&gt;15,16,"")</f>
      </c>
      <c r="C42" s="210"/>
      <c r="D42" s="211"/>
      <c r="E42" s="211"/>
      <c r="F42" s="211"/>
      <c r="G42" s="212"/>
      <c r="H42" s="213"/>
      <c r="I42" s="214"/>
      <c r="J42" s="213"/>
      <c r="K42" s="214"/>
      <c r="L42" s="215"/>
      <c r="M42" s="216"/>
      <c r="N42" s="216"/>
      <c r="O42" s="216"/>
      <c r="P42" s="216"/>
      <c r="Q42" s="217"/>
    </row>
    <row r="43" spans="2:17" ht="15.75">
      <c r="B43" s="3">
        <f>IF(N15&gt;16,17,"")</f>
      </c>
      <c r="C43" s="210"/>
      <c r="D43" s="211"/>
      <c r="E43" s="211"/>
      <c r="F43" s="211"/>
      <c r="G43" s="212"/>
      <c r="H43" s="213"/>
      <c r="I43" s="214"/>
      <c r="J43" s="213"/>
      <c r="K43" s="214"/>
      <c r="L43" s="215"/>
      <c r="M43" s="216"/>
      <c r="N43" s="216"/>
      <c r="O43" s="216"/>
      <c r="P43" s="216"/>
      <c r="Q43" s="217"/>
    </row>
    <row r="44" spans="2:17" ht="15.75">
      <c r="B44" s="3">
        <f>IF(N15&gt;17,18,"")</f>
      </c>
      <c r="C44" s="210"/>
      <c r="D44" s="211"/>
      <c r="E44" s="211"/>
      <c r="F44" s="211"/>
      <c r="G44" s="212"/>
      <c r="H44" s="213"/>
      <c r="I44" s="214"/>
      <c r="J44" s="213"/>
      <c r="K44" s="214"/>
      <c r="L44" s="215"/>
      <c r="M44" s="216"/>
      <c r="N44" s="216"/>
      <c r="O44" s="216"/>
      <c r="P44" s="216"/>
      <c r="Q44" s="217"/>
    </row>
    <row r="45" spans="2:17" ht="15.75">
      <c r="B45" s="3">
        <f>IF(N15&gt;18,19,"")</f>
      </c>
      <c r="C45" s="210"/>
      <c r="D45" s="211"/>
      <c r="E45" s="211"/>
      <c r="F45" s="211"/>
      <c r="G45" s="212"/>
      <c r="H45" s="213"/>
      <c r="I45" s="214"/>
      <c r="J45" s="213"/>
      <c r="K45" s="214"/>
      <c r="L45" s="215"/>
      <c r="M45" s="216"/>
      <c r="N45" s="216"/>
      <c r="O45" s="216"/>
      <c r="P45" s="216"/>
      <c r="Q45" s="217"/>
    </row>
    <row r="46" spans="2:17" ht="15.75">
      <c r="B46" s="4">
        <f>IF(N15&gt;19,20,"")</f>
      </c>
      <c r="C46" s="220"/>
      <c r="D46" s="221"/>
      <c r="E46" s="221"/>
      <c r="F46" s="221"/>
      <c r="G46" s="222"/>
      <c r="H46" s="223"/>
      <c r="I46" s="224"/>
      <c r="J46" s="223"/>
      <c r="K46" s="224"/>
      <c r="L46" s="225"/>
      <c r="M46" s="226"/>
      <c r="N46" s="226"/>
      <c r="O46" s="226"/>
      <c r="P46" s="226"/>
      <c r="Q46" s="227"/>
    </row>
    <row r="47" spans="13:17" ht="15.75">
      <c r="M47" s="228" t="s">
        <v>36</v>
      </c>
      <c r="N47" s="228"/>
      <c r="O47" s="228"/>
      <c r="P47" s="228"/>
      <c r="Q47" s="228"/>
    </row>
    <row r="48" spans="2:17" ht="16.5" thickBot="1">
      <c r="B48" s="229" t="s">
        <v>30</v>
      </c>
      <c r="C48" s="229"/>
      <c r="D48" s="229"/>
      <c r="E48" s="229"/>
      <c r="F48" s="24"/>
      <c r="M48" s="230" t="s">
        <v>31</v>
      </c>
      <c r="N48" s="230"/>
      <c r="O48" s="230"/>
      <c r="P48" s="230"/>
      <c r="Q48" s="230"/>
    </row>
    <row r="49" spans="2:17" ht="16.5" thickBot="1">
      <c r="B49" s="218"/>
      <c r="C49" s="218"/>
      <c r="D49" s="218"/>
      <c r="E49" s="218"/>
      <c r="F49" s="17"/>
      <c r="M49" s="219" t="s">
        <v>42</v>
      </c>
      <c r="N49" s="219"/>
      <c r="O49" s="219"/>
      <c r="P49" s="219"/>
      <c r="Q49" s="219"/>
    </row>
    <row r="53" ht="15.75">
      <c r="B53" s="25" t="s">
        <v>108</v>
      </c>
    </row>
    <row r="54" ht="15.75">
      <c r="B54" s="25" t="s">
        <v>109</v>
      </c>
    </row>
  </sheetData>
  <sheetProtection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3">
    <mergeCell ref="N1:Q1"/>
    <mergeCell ref="B2:Q2"/>
    <mergeCell ref="B3:Q3"/>
    <mergeCell ref="D4:O4"/>
    <mergeCell ref="C6:E6"/>
    <mergeCell ref="F6:H6"/>
    <mergeCell ref="K6:M6"/>
    <mergeCell ref="N6:P6"/>
    <mergeCell ref="B8:I8"/>
    <mergeCell ref="B10:D10"/>
    <mergeCell ref="E10:J10"/>
    <mergeCell ref="K10:M10"/>
    <mergeCell ref="N10:Q10"/>
    <mergeCell ref="B11:D11"/>
    <mergeCell ref="E11:J11"/>
    <mergeCell ref="K11:M11"/>
    <mergeCell ref="N11:Q11"/>
    <mergeCell ref="B12:D12"/>
    <mergeCell ref="E12:J12"/>
    <mergeCell ref="K12:M12"/>
    <mergeCell ref="N12:Q12"/>
    <mergeCell ref="B13:D13"/>
    <mergeCell ref="E13:J13"/>
    <mergeCell ref="K13:M13"/>
    <mergeCell ref="N13:Q13"/>
    <mergeCell ref="B14:D14"/>
    <mergeCell ref="E14:F14"/>
    <mergeCell ref="G14:J14"/>
    <mergeCell ref="K14:M14"/>
    <mergeCell ref="N14:Q14"/>
    <mergeCell ref="B15:D15"/>
    <mergeCell ref="E15:J15"/>
    <mergeCell ref="K15:M15"/>
    <mergeCell ref="N15:Q15"/>
    <mergeCell ref="C26:G26"/>
    <mergeCell ref="H26:I26"/>
    <mergeCell ref="J26:K26"/>
    <mergeCell ref="L26:Q26"/>
    <mergeCell ref="C27:G27"/>
    <mergeCell ref="H27:I27"/>
    <mergeCell ref="J27:K27"/>
    <mergeCell ref="L27:Q27"/>
    <mergeCell ref="C28:G28"/>
    <mergeCell ref="H28:I28"/>
    <mergeCell ref="J28:K28"/>
    <mergeCell ref="L28:Q28"/>
    <mergeCell ref="C29:G29"/>
    <mergeCell ref="H29:I29"/>
    <mergeCell ref="J29:K29"/>
    <mergeCell ref="L29:Q29"/>
    <mergeCell ref="C30:G30"/>
    <mergeCell ref="H30:I30"/>
    <mergeCell ref="J30:K30"/>
    <mergeCell ref="L30:Q30"/>
    <mergeCell ref="C31:G31"/>
    <mergeCell ref="H31:I31"/>
    <mergeCell ref="J31:K31"/>
    <mergeCell ref="L31:Q31"/>
    <mergeCell ref="C32:G32"/>
    <mergeCell ref="H32:I32"/>
    <mergeCell ref="J32:K32"/>
    <mergeCell ref="L32:Q32"/>
    <mergeCell ref="C33:G33"/>
    <mergeCell ref="H33:I33"/>
    <mergeCell ref="J33:K33"/>
    <mergeCell ref="L33:Q33"/>
    <mergeCell ref="C34:G34"/>
    <mergeCell ref="H34:I34"/>
    <mergeCell ref="J34:K34"/>
    <mergeCell ref="L34:Q34"/>
    <mergeCell ref="C35:G35"/>
    <mergeCell ref="H35:I35"/>
    <mergeCell ref="J35:K35"/>
    <mergeCell ref="L35:Q35"/>
    <mergeCell ref="C36:G36"/>
    <mergeCell ref="H36:I36"/>
    <mergeCell ref="J36:K36"/>
    <mergeCell ref="L36:Q36"/>
    <mergeCell ref="C37:G37"/>
    <mergeCell ref="H37:I37"/>
    <mergeCell ref="J37:K37"/>
    <mergeCell ref="L37:Q37"/>
    <mergeCell ref="C38:G38"/>
    <mergeCell ref="H38:I38"/>
    <mergeCell ref="J38:K38"/>
    <mergeCell ref="L38:Q38"/>
    <mergeCell ref="C39:G39"/>
    <mergeCell ref="H39:I39"/>
    <mergeCell ref="J39:K39"/>
    <mergeCell ref="L39:Q39"/>
    <mergeCell ref="C40:G40"/>
    <mergeCell ref="H40:I40"/>
    <mergeCell ref="J40:K40"/>
    <mergeCell ref="L40:Q40"/>
    <mergeCell ref="C41:G41"/>
    <mergeCell ref="H41:I41"/>
    <mergeCell ref="J41:K41"/>
    <mergeCell ref="L41:Q41"/>
    <mergeCell ref="C42:G42"/>
    <mergeCell ref="H42:I42"/>
    <mergeCell ref="J42:K42"/>
    <mergeCell ref="L42:Q42"/>
    <mergeCell ref="C43:G43"/>
    <mergeCell ref="H43:I43"/>
    <mergeCell ref="J43:K43"/>
    <mergeCell ref="L43:Q43"/>
    <mergeCell ref="C44:G44"/>
    <mergeCell ref="H44:I44"/>
    <mergeCell ref="J44:K44"/>
    <mergeCell ref="L44:Q44"/>
    <mergeCell ref="C45:G45"/>
    <mergeCell ref="H45:I45"/>
    <mergeCell ref="J45:K45"/>
    <mergeCell ref="L45:Q45"/>
    <mergeCell ref="B49:E49"/>
    <mergeCell ref="M49:Q49"/>
    <mergeCell ref="C46:G46"/>
    <mergeCell ref="H46:I46"/>
    <mergeCell ref="J46:K46"/>
    <mergeCell ref="L46:Q46"/>
    <mergeCell ref="M47:Q47"/>
    <mergeCell ref="B48:E48"/>
    <mergeCell ref="M48:Q48"/>
  </mergeCells>
  <dataValidations count="8"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allowBlank="1" sqref="N10:Q14 C27:G46 L27:Q46 E10:J13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V139"/>
  <sheetViews>
    <sheetView showGridLines="0" showZeros="0" zoomScale="75" zoomScaleNormal="75" zoomScalePageLayoutView="0" workbookViewId="0" topLeftCell="A19">
      <selection activeCell="J84" sqref="J84"/>
    </sheetView>
  </sheetViews>
  <sheetFormatPr defaultColWidth="8.8984375" defaultRowHeight="15"/>
  <cols>
    <col min="1" max="1" width="1.59765625" style="6" customWidth="1"/>
    <col min="2" max="2" width="39" style="6" customWidth="1"/>
    <col min="3" max="3" width="8.59765625" style="28" bestFit="1" customWidth="1"/>
    <col min="4" max="8" width="7.59765625" style="28" customWidth="1"/>
    <col min="9" max="9" width="2.59765625" style="12" customWidth="1"/>
    <col min="10" max="10" width="2.69921875" style="27" customWidth="1"/>
    <col min="11" max="15" width="2.59765625" style="27" customWidth="1"/>
    <col min="16" max="22" width="9" style="6" customWidth="1"/>
    <col min="23" max="24" width="8.8984375" style="6" customWidth="1"/>
    <col min="25" max="16384" width="8.8984375" style="6" customWidth="1"/>
  </cols>
  <sheetData>
    <row r="1" spans="2:6" ht="18.75">
      <c r="B1" s="30" t="s">
        <v>50</v>
      </c>
      <c r="C1" s="42"/>
      <c r="D1" s="42"/>
      <c r="E1" s="42"/>
      <c r="F1" s="42"/>
    </row>
    <row r="2" spans="3:6" ht="9" customHeight="1" thickBot="1">
      <c r="C2" s="42"/>
      <c r="D2" s="42"/>
      <c r="E2" s="42"/>
      <c r="F2" s="42"/>
    </row>
    <row r="3" spans="2:8" ht="15.75">
      <c r="B3" s="337" t="s">
        <v>51</v>
      </c>
      <c r="C3" s="344" t="s">
        <v>37</v>
      </c>
      <c r="D3" s="327" t="s">
        <v>4</v>
      </c>
      <c r="E3" s="262"/>
      <c r="F3" s="262"/>
      <c r="G3" s="262"/>
      <c r="H3" s="263"/>
    </row>
    <row r="4" spans="2:8" ht="15.75">
      <c r="B4" s="338"/>
      <c r="C4" s="345"/>
      <c r="D4" s="335" t="s">
        <v>52</v>
      </c>
      <c r="E4" s="336"/>
      <c r="F4" s="335" t="s">
        <v>53</v>
      </c>
      <c r="G4" s="336"/>
      <c r="H4" s="323" t="s">
        <v>54</v>
      </c>
    </row>
    <row r="5" spans="2:8" ht="15.75">
      <c r="B5" s="58"/>
      <c r="C5" s="346"/>
      <c r="D5" s="31" t="s">
        <v>41</v>
      </c>
      <c r="E5" s="31" t="s">
        <v>39</v>
      </c>
      <c r="F5" s="31" t="s">
        <v>41</v>
      </c>
      <c r="G5" s="31" t="s">
        <v>39</v>
      </c>
      <c r="H5" s="324"/>
    </row>
    <row r="6" spans="2:15" ht="15.75">
      <c r="B6" s="89" t="s">
        <v>55</v>
      </c>
      <c r="C6" s="109">
        <f aca="true" t="shared" si="0" ref="C6:H6">SUM(C7:C10)</f>
        <v>11</v>
      </c>
      <c r="D6" s="110">
        <f t="shared" si="0"/>
        <v>11</v>
      </c>
      <c r="E6" s="110">
        <f t="shared" si="0"/>
        <v>0</v>
      </c>
      <c r="F6" s="110">
        <f t="shared" si="0"/>
        <v>0</v>
      </c>
      <c r="G6" s="110">
        <f t="shared" si="0"/>
        <v>0</v>
      </c>
      <c r="H6" s="111">
        <f t="shared" si="0"/>
        <v>0</v>
      </c>
      <c r="J6" s="26"/>
      <c r="K6" s="26"/>
      <c r="L6" s="26"/>
      <c r="M6" s="26"/>
      <c r="N6" s="26"/>
      <c r="O6" s="26"/>
    </row>
    <row r="7" spans="2:15" ht="15.75">
      <c r="B7" s="64" t="s">
        <v>128</v>
      </c>
      <c r="C7" s="109">
        <f>SUM(D7,F7,H7)</f>
        <v>11</v>
      </c>
      <c r="D7" s="112">
        <v>11</v>
      </c>
      <c r="E7" s="112"/>
      <c r="F7" s="112"/>
      <c r="G7" s="112"/>
      <c r="H7" s="113"/>
      <c r="J7" s="26"/>
      <c r="K7" s="26">
        <f>IF(E7&gt;D7,"Er","")</f>
      </c>
      <c r="L7" s="26"/>
      <c r="M7" s="26">
        <f>IF(G7&gt;F7,"Er","")</f>
      </c>
      <c r="N7" s="26"/>
      <c r="O7" s="26"/>
    </row>
    <row r="8" spans="2:15" ht="15.75">
      <c r="B8" s="65" t="s">
        <v>56</v>
      </c>
      <c r="C8" s="114">
        <f>SUM(D8,F8,H8)</f>
        <v>0</v>
      </c>
      <c r="D8" s="115"/>
      <c r="E8" s="115"/>
      <c r="F8" s="115"/>
      <c r="G8" s="115"/>
      <c r="H8" s="116"/>
      <c r="J8" s="26"/>
      <c r="K8" s="26">
        <f>IF(E8&gt;D8,"Er","")</f>
      </c>
      <c r="L8" s="26"/>
      <c r="M8" s="26">
        <f>IF(G8&gt;F8,"Er","")</f>
      </c>
      <c r="N8" s="26"/>
      <c r="O8" s="26"/>
    </row>
    <row r="9" spans="2:15" ht="15.75" customHeight="1">
      <c r="B9" s="65" t="s">
        <v>57</v>
      </c>
      <c r="C9" s="114">
        <f>SUM(D9,F9,H9)</f>
        <v>0</v>
      </c>
      <c r="D9" s="115"/>
      <c r="E9" s="115"/>
      <c r="F9" s="115"/>
      <c r="G9" s="115"/>
      <c r="H9" s="116"/>
      <c r="J9" s="26"/>
      <c r="K9" s="26">
        <f>IF(E9&gt;D9,"Er","")</f>
      </c>
      <c r="L9" s="26"/>
      <c r="M9" s="26">
        <f>IF(G9&gt;F9,"Er","")</f>
      </c>
      <c r="N9" s="26"/>
      <c r="O9" s="26"/>
    </row>
    <row r="10" spans="2:15" ht="15.75" customHeight="1" thickBot="1">
      <c r="B10" s="66" t="s">
        <v>58</v>
      </c>
      <c r="C10" s="122">
        <f>SUM(D10,F10,H10)</f>
        <v>0</v>
      </c>
      <c r="D10" s="117"/>
      <c r="E10" s="117"/>
      <c r="F10" s="117"/>
      <c r="G10" s="117"/>
      <c r="H10" s="118"/>
      <c r="J10" s="26"/>
      <c r="K10" s="26">
        <f>IF(E10&gt;D10,"Er","")</f>
      </c>
      <c r="L10" s="26"/>
      <c r="M10" s="26">
        <f>IF(G10&gt;F10,"Er","")</f>
      </c>
      <c r="N10" s="26"/>
      <c r="O10" s="26"/>
    </row>
    <row r="11" spans="2:5" ht="5.25" customHeight="1" thickBot="1">
      <c r="B11" s="32"/>
      <c r="D11" s="42"/>
      <c r="E11" s="42"/>
    </row>
    <row r="12" spans="2:15" ht="15.75" customHeight="1">
      <c r="B12" s="251" t="s">
        <v>59</v>
      </c>
      <c r="C12" s="352" t="s">
        <v>37</v>
      </c>
      <c r="D12" s="353"/>
      <c r="E12" s="333" t="s">
        <v>38</v>
      </c>
      <c r="F12" s="356"/>
      <c r="G12" s="356"/>
      <c r="H12" s="334"/>
      <c r="I12" s="27"/>
      <c r="M12" s="6"/>
      <c r="N12" s="6"/>
      <c r="O12" s="6"/>
    </row>
    <row r="13" spans="2:15" ht="15.75">
      <c r="B13" s="252"/>
      <c r="C13" s="354"/>
      <c r="D13" s="355"/>
      <c r="E13" s="347" t="s">
        <v>39</v>
      </c>
      <c r="F13" s="348"/>
      <c r="G13" s="347" t="s">
        <v>40</v>
      </c>
      <c r="H13" s="357"/>
      <c r="I13" s="27"/>
      <c r="M13" s="6"/>
      <c r="N13" s="6"/>
      <c r="O13" s="6"/>
    </row>
    <row r="14" spans="2:15" ht="16.5" thickBot="1">
      <c r="B14" s="33" t="s">
        <v>60</v>
      </c>
      <c r="C14" s="349">
        <v>440</v>
      </c>
      <c r="D14" s="351"/>
      <c r="E14" s="342">
        <v>440</v>
      </c>
      <c r="F14" s="343"/>
      <c r="G14" s="349"/>
      <c r="H14" s="350"/>
      <c r="J14" s="52">
        <f>IF(SUM(E14,G14)&gt;C14,"Er","")</f>
      </c>
      <c r="K14" s="52">
        <f>IF(E14&gt;C14,"Er","")</f>
      </c>
      <c r="L14" s="52">
        <f>IF(G14&gt;C14,"Er","")</f>
      </c>
      <c r="M14" s="6"/>
      <c r="N14" s="6"/>
      <c r="O14" s="6"/>
    </row>
    <row r="15" spans="4:5" ht="4.5" customHeight="1" thickBot="1">
      <c r="D15" s="42"/>
      <c r="E15" s="42"/>
    </row>
    <row r="16" spans="2:8" ht="15.75">
      <c r="B16" s="337" t="s">
        <v>61</v>
      </c>
      <c r="C16" s="344" t="s">
        <v>37</v>
      </c>
      <c r="D16" s="327" t="s">
        <v>4</v>
      </c>
      <c r="E16" s="262"/>
      <c r="F16" s="262"/>
      <c r="G16" s="262"/>
      <c r="H16" s="263"/>
    </row>
    <row r="17" spans="2:8" ht="15.75">
      <c r="B17" s="338"/>
      <c r="C17" s="345"/>
      <c r="D17" s="335" t="s">
        <v>52</v>
      </c>
      <c r="E17" s="336"/>
      <c r="F17" s="335" t="s">
        <v>53</v>
      </c>
      <c r="G17" s="336"/>
      <c r="H17" s="323" t="s">
        <v>54</v>
      </c>
    </row>
    <row r="18" spans="2:8" ht="15.75">
      <c r="B18" s="58"/>
      <c r="C18" s="346"/>
      <c r="D18" s="31" t="s">
        <v>41</v>
      </c>
      <c r="E18" s="31" t="s">
        <v>39</v>
      </c>
      <c r="F18" s="31" t="s">
        <v>41</v>
      </c>
      <c r="G18" s="31" t="s">
        <v>39</v>
      </c>
      <c r="H18" s="324"/>
    </row>
    <row r="19" spans="2:15" ht="15.75">
      <c r="B19" s="89" t="s">
        <v>62</v>
      </c>
      <c r="C19" s="110">
        <f aca="true" t="shared" si="1" ref="C19:H19">SUM(C20:C27)</f>
        <v>1</v>
      </c>
      <c r="D19" s="110">
        <f t="shared" si="1"/>
        <v>1</v>
      </c>
      <c r="E19" s="110">
        <f t="shared" si="1"/>
        <v>0</v>
      </c>
      <c r="F19" s="110">
        <f t="shared" si="1"/>
        <v>0</v>
      </c>
      <c r="G19" s="110">
        <f t="shared" si="1"/>
        <v>0</v>
      </c>
      <c r="H19" s="111">
        <f t="shared" si="1"/>
        <v>0</v>
      </c>
      <c r="J19" s="26"/>
      <c r="K19" s="26"/>
      <c r="L19" s="26"/>
      <c r="M19" s="26"/>
      <c r="N19" s="26"/>
      <c r="O19" s="26"/>
    </row>
    <row r="20" spans="2:15" ht="15.75">
      <c r="B20" s="64" t="s">
        <v>136</v>
      </c>
      <c r="C20" s="109">
        <f>SUM(D20,F20,H20)</f>
        <v>0</v>
      </c>
      <c r="D20" s="115"/>
      <c r="E20" s="115"/>
      <c r="F20" s="115"/>
      <c r="G20" s="115"/>
      <c r="H20" s="116"/>
      <c r="J20" s="26"/>
      <c r="K20" s="26">
        <f aca="true" t="shared" si="2" ref="K20:K27">IF(E20&gt;D20,"Er","")</f>
      </c>
      <c r="L20" s="26"/>
      <c r="M20" s="26">
        <f>IF(G20&gt;F20,"Er","")</f>
      </c>
      <c r="N20" s="26"/>
      <c r="O20" s="26"/>
    </row>
    <row r="21" spans="2:15" ht="15.75">
      <c r="B21" s="65" t="s">
        <v>123</v>
      </c>
      <c r="C21" s="129">
        <f aca="true" t="shared" si="3" ref="C21:C27">SUM(D21,F21,H21)</f>
        <v>0</v>
      </c>
      <c r="D21" s="115"/>
      <c r="E21" s="115"/>
      <c r="F21" s="115"/>
      <c r="G21" s="115"/>
      <c r="H21" s="116"/>
      <c r="J21" s="26"/>
      <c r="K21" s="26">
        <f t="shared" si="2"/>
      </c>
      <c r="L21" s="26"/>
      <c r="M21" s="26">
        <f aca="true" t="shared" si="4" ref="M21:M27">IF(G21&gt;F21,"Er","")</f>
      </c>
      <c r="N21" s="26"/>
      <c r="O21" s="26"/>
    </row>
    <row r="22" spans="2:15" ht="15.75">
      <c r="B22" s="65" t="s">
        <v>46</v>
      </c>
      <c r="C22" s="126">
        <f t="shared" si="3"/>
        <v>1</v>
      </c>
      <c r="D22" s="115">
        <v>1</v>
      </c>
      <c r="E22" s="115"/>
      <c r="F22" s="115"/>
      <c r="G22" s="115"/>
      <c r="H22" s="116"/>
      <c r="J22" s="26"/>
      <c r="K22" s="26">
        <f t="shared" si="2"/>
      </c>
      <c r="L22" s="26"/>
      <c r="M22" s="26">
        <f t="shared" si="4"/>
      </c>
      <c r="N22" s="26"/>
      <c r="O22" s="26"/>
    </row>
    <row r="23" spans="2:15" ht="15.75">
      <c r="B23" s="65" t="s">
        <v>63</v>
      </c>
      <c r="C23" s="119">
        <f t="shared" si="3"/>
        <v>0</v>
      </c>
      <c r="D23" s="115"/>
      <c r="E23" s="115"/>
      <c r="F23" s="115"/>
      <c r="G23" s="115"/>
      <c r="H23" s="116"/>
      <c r="J23" s="26"/>
      <c r="K23" s="26">
        <f t="shared" si="2"/>
      </c>
      <c r="L23" s="26"/>
      <c r="M23" s="26">
        <f t="shared" si="4"/>
      </c>
      <c r="N23" s="26"/>
      <c r="O23" s="26"/>
    </row>
    <row r="24" spans="2:15" ht="15.75">
      <c r="B24" s="65" t="s">
        <v>64</v>
      </c>
      <c r="C24" s="129">
        <f t="shared" si="3"/>
        <v>0</v>
      </c>
      <c r="D24" s="115"/>
      <c r="E24" s="115"/>
      <c r="F24" s="115"/>
      <c r="G24" s="115"/>
      <c r="H24" s="116"/>
      <c r="J24" s="26"/>
      <c r="K24" s="26">
        <f t="shared" si="2"/>
      </c>
      <c r="L24" s="26"/>
      <c r="M24" s="26">
        <f t="shared" si="4"/>
      </c>
      <c r="N24" s="26"/>
      <c r="O24" s="26"/>
    </row>
    <row r="25" spans="2:15" ht="15.75">
      <c r="B25" s="65" t="s">
        <v>65</v>
      </c>
      <c r="C25" s="126">
        <f t="shared" si="3"/>
        <v>0</v>
      </c>
      <c r="D25" s="115"/>
      <c r="E25" s="115"/>
      <c r="F25" s="115"/>
      <c r="G25" s="115"/>
      <c r="H25" s="116"/>
      <c r="J25" s="26"/>
      <c r="K25" s="26">
        <f t="shared" si="2"/>
      </c>
      <c r="L25" s="26"/>
      <c r="M25" s="26">
        <f t="shared" si="4"/>
      </c>
      <c r="N25" s="26"/>
      <c r="O25" s="26"/>
    </row>
    <row r="26" spans="2:15" ht="15.75">
      <c r="B26" s="67" t="s">
        <v>151</v>
      </c>
      <c r="C26" s="119">
        <f t="shared" si="3"/>
        <v>0</v>
      </c>
      <c r="D26" s="120"/>
      <c r="E26" s="120"/>
      <c r="F26" s="120"/>
      <c r="G26" s="120"/>
      <c r="H26" s="121"/>
      <c r="J26" s="26"/>
      <c r="K26" s="26">
        <f t="shared" si="2"/>
      </c>
      <c r="L26" s="26"/>
      <c r="M26" s="26">
        <f t="shared" si="4"/>
      </c>
      <c r="N26" s="26"/>
      <c r="O26" s="26"/>
    </row>
    <row r="27" spans="2:15" ht="16.5" thickBot="1">
      <c r="B27" s="66" t="s">
        <v>58</v>
      </c>
      <c r="C27" s="129">
        <f t="shared" si="3"/>
        <v>0</v>
      </c>
      <c r="D27" s="117"/>
      <c r="E27" s="117"/>
      <c r="F27" s="117"/>
      <c r="G27" s="117"/>
      <c r="H27" s="118"/>
      <c r="J27" s="26"/>
      <c r="K27" s="26">
        <f t="shared" si="2"/>
      </c>
      <c r="L27" s="26"/>
      <c r="M27" s="26">
        <f t="shared" si="4"/>
      </c>
      <c r="N27" s="26"/>
      <c r="O27" s="26"/>
    </row>
    <row r="28" spans="2:15" ht="3.75" customHeight="1" thickBot="1">
      <c r="B28" s="55"/>
      <c r="C28" s="128"/>
      <c r="D28" s="56"/>
      <c r="E28" s="56"/>
      <c r="F28" s="56"/>
      <c r="G28" s="56"/>
      <c r="H28" s="56"/>
      <c r="J28" s="39"/>
      <c r="K28" s="39"/>
      <c r="L28" s="39"/>
      <c r="M28" s="39"/>
      <c r="N28" s="39"/>
      <c r="O28" s="39"/>
    </row>
    <row r="29" spans="2:8" ht="15.75">
      <c r="B29" s="331" t="s">
        <v>144</v>
      </c>
      <c r="C29" s="328" t="s">
        <v>37</v>
      </c>
      <c r="D29" s="327" t="s">
        <v>4</v>
      </c>
      <c r="E29" s="262"/>
      <c r="F29" s="262"/>
      <c r="G29" s="262"/>
      <c r="H29" s="263"/>
    </row>
    <row r="30" spans="2:8" ht="15.75">
      <c r="B30" s="332"/>
      <c r="C30" s="329"/>
      <c r="D30" s="335" t="s">
        <v>52</v>
      </c>
      <c r="E30" s="336"/>
      <c r="F30" s="335" t="s">
        <v>53</v>
      </c>
      <c r="G30" s="336"/>
      <c r="H30" s="323" t="s">
        <v>54</v>
      </c>
    </row>
    <row r="31" spans="2:8" ht="15.75">
      <c r="B31" s="57"/>
      <c r="C31" s="330"/>
      <c r="D31" s="31" t="s">
        <v>41</v>
      </c>
      <c r="E31" s="31" t="s">
        <v>39</v>
      </c>
      <c r="F31" s="31" t="s">
        <v>41</v>
      </c>
      <c r="G31" s="31" t="s">
        <v>39</v>
      </c>
      <c r="H31" s="324"/>
    </row>
    <row r="32" spans="2:15" ht="15.75">
      <c r="B32" s="89" t="s">
        <v>62</v>
      </c>
      <c r="C32" s="110">
        <f aca="true" t="shared" si="5" ref="C32:H32">SUM(C33:C35)</f>
        <v>3</v>
      </c>
      <c r="D32" s="109">
        <f t="shared" si="5"/>
        <v>3</v>
      </c>
      <c r="E32" s="109">
        <f t="shared" si="5"/>
        <v>0</v>
      </c>
      <c r="F32" s="109">
        <f t="shared" si="5"/>
        <v>0</v>
      </c>
      <c r="G32" s="109">
        <f t="shared" si="5"/>
        <v>0</v>
      </c>
      <c r="H32" s="123">
        <f t="shared" si="5"/>
        <v>0</v>
      </c>
      <c r="J32" s="26"/>
      <c r="K32" s="26"/>
      <c r="L32" s="26"/>
      <c r="M32" s="26"/>
      <c r="N32" s="26"/>
      <c r="O32" s="26"/>
    </row>
    <row r="33" spans="2:15" ht="15.75">
      <c r="B33" s="64" t="s">
        <v>145</v>
      </c>
      <c r="C33" s="119">
        <f>SUM(D33,F33,H33)</f>
        <v>1</v>
      </c>
      <c r="D33" s="124">
        <v>1</v>
      </c>
      <c r="E33" s="124"/>
      <c r="F33" s="124"/>
      <c r="G33" s="124"/>
      <c r="H33" s="125"/>
      <c r="J33" s="26"/>
      <c r="K33" s="26">
        <f>IF(E33&gt;D33,"Er","")</f>
      </c>
      <c r="L33" s="26"/>
      <c r="M33" s="26">
        <f>IF(G33&gt;F33,"Er","")</f>
      </c>
      <c r="N33" s="26"/>
      <c r="O33" s="26"/>
    </row>
    <row r="34" spans="2:15" ht="15.75">
      <c r="B34" s="65" t="s">
        <v>146</v>
      </c>
      <c r="C34" s="119">
        <f>SUM(D34,F34,H34)</f>
        <v>1</v>
      </c>
      <c r="D34" s="115">
        <v>1</v>
      </c>
      <c r="E34" s="115"/>
      <c r="F34" s="115"/>
      <c r="G34" s="115"/>
      <c r="H34" s="116"/>
      <c r="J34" s="26"/>
      <c r="K34" s="26">
        <f>IF(E34&gt;D34,"Er","")</f>
      </c>
      <c r="L34" s="26"/>
      <c r="M34" s="26">
        <f>IF(G34&gt;F34,"Er","")</f>
      </c>
      <c r="N34" s="26"/>
      <c r="O34" s="26"/>
    </row>
    <row r="35" spans="2:15" ht="16.5" thickBot="1">
      <c r="B35" s="66" t="s">
        <v>147</v>
      </c>
      <c r="C35" s="122">
        <f>SUM(D35,F35,H35)</f>
        <v>1</v>
      </c>
      <c r="D35" s="117">
        <v>1</v>
      </c>
      <c r="E35" s="117"/>
      <c r="F35" s="117"/>
      <c r="G35" s="117"/>
      <c r="H35" s="118"/>
      <c r="J35" s="26"/>
      <c r="K35" s="26">
        <f>IF(E35&gt;D35,"Er","")</f>
      </c>
      <c r="L35" s="26"/>
      <c r="M35" s="26">
        <f>IF(G35&gt;F35,"Er","")</f>
      </c>
      <c r="N35" s="26"/>
      <c r="O35" s="26"/>
    </row>
    <row r="36" ht="4.5" customHeight="1" thickBot="1">
      <c r="B36" s="34"/>
    </row>
    <row r="37" spans="2:8" ht="15.75">
      <c r="B37" s="331" t="s">
        <v>148</v>
      </c>
      <c r="C37" s="328" t="s">
        <v>37</v>
      </c>
      <c r="D37" s="327" t="s">
        <v>4</v>
      </c>
      <c r="E37" s="262"/>
      <c r="F37" s="262"/>
      <c r="G37" s="262"/>
      <c r="H37" s="263"/>
    </row>
    <row r="38" spans="2:8" ht="15.75">
      <c r="B38" s="332"/>
      <c r="C38" s="329"/>
      <c r="D38" s="335" t="s">
        <v>52</v>
      </c>
      <c r="E38" s="336"/>
      <c r="F38" s="335" t="s">
        <v>53</v>
      </c>
      <c r="G38" s="336"/>
      <c r="H38" s="323" t="s">
        <v>54</v>
      </c>
    </row>
    <row r="39" spans="2:8" ht="15.75">
      <c r="B39" s="57"/>
      <c r="C39" s="330"/>
      <c r="D39" s="31" t="s">
        <v>41</v>
      </c>
      <c r="E39" s="31" t="s">
        <v>39</v>
      </c>
      <c r="F39" s="31" t="s">
        <v>41</v>
      </c>
      <c r="G39" s="31" t="s">
        <v>39</v>
      </c>
      <c r="H39" s="324"/>
    </row>
    <row r="40" spans="2:15" ht="15.75">
      <c r="B40" s="89" t="s">
        <v>62</v>
      </c>
      <c r="C40" s="110">
        <f aca="true" t="shared" si="6" ref="C40:H40">SUM(C41:C44)</f>
        <v>1</v>
      </c>
      <c r="D40" s="109">
        <f t="shared" si="6"/>
        <v>1</v>
      </c>
      <c r="E40" s="109">
        <f t="shared" si="6"/>
        <v>0</v>
      </c>
      <c r="F40" s="109">
        <f t="shared" si="6"/>
        <v>0</v>
      </c>
      <c r="G40" s="109">
        <f t="shared" si="6"/>
        <v>0</v>
      </c>
      <c r="H40" s="123">
        <f t="shared" si="6"/>
        <v>0</v>
      </c>
      <c r="J40" s="26"/>
      <c r="K40" s="26"/>
      <c r="L40" s="26"/>
      <c r="M40" s="26"/>
      <c r="N40" s="26"/>
      <c r="O40" s="26"/>
    </row>
    <row r="41" spans="2:15" ht="15.75">
      <c r="B41" s="64" t="s">
        <v>125</v>
      </c>
      <c r="C41" s="119">
        <f>SUM(D41,F41,H41)</f>
        <v>0</v>
      </c>
      <c r="D41" s="124"/>
      <c r="E41" s="124"/>
      <c r="F41" s="124"/>
      <c r="G41" s="124"/>
      <c r="H41" s="125"/>
      <c r="J41" s="26"/>
      <c r="K41" s="26">
        <f>IF(E41&gt;D41,"Er","")</f>
      </c>
      <c r="L41" s="26"/>
      <c r="M41" s="26">
        <f>IF(G41&gt;F41,"Er","")</f>
      </c>
      <c r="N41" s="26"/>
      <c r="O41" s="26"/>
    </row>
    <row r="42" spans="2:15" ht="15.75">
      <c r="B42" s="65" t="s">
        <v>98</v>
      </c>
      <c r="C42" s="119">
        <f>SUM(D42,F42,H42)</f>
        <v>0</v>
      </c>
      <c r="D42" s="115"/>
      <c r="E42" s="115"/>
      <c r="F42" s="115"/>
      <c r="G42" s="115"/>
      <c r="H42" s="116"/>
      <c r="J42" s="26"/>
      <c r="K42" s="26">
        <f>IF(E42&gt;D42,"Er","")</f>
      </c>
      <c r="L42" s="26"/>
      <c r="M42" s="26">
        <f>IF(G42&gt;F42,"Er","")</f>
      </c>
      <c r="N42" s="26"/>
      <c r="O42" s="26"/>
    </row>
    <row r="43" spans="2:15" ht="15.75">
      <c r="B43" s="65" t="s">
        <v>99</v>
      </c>
      <c r="C43" s="119">
        <f>SUM(D43,F43,H43)</f>
        <v>1</v>
      </c>
      <c r="D43" s="115">
        <v>1</v>
      </c>
      <c r="E43" s="115"/>
      <c r="F43" s="115"/>
      <c r="G43" s="115"/>
      <c r="H43" s="116"/>
      <c r="J43" s="26"/>
      <c r="K43" s="26">
        <f>IF(E43&gt;D43,"Er","")</f>
      </c>
      <c r="L43" s="26"/>
      <c r="M43" s="26">
        <f>IF(G43&gt;F43,"Er","")</f>
      </c>
      <c r="N43" s="26"/>
      <c r="O43" s="26"/>
    </row>
    <row r="44" spans="2:15" ht="16.5" thickBot="1">
      <c r="B44" s="66" t="s">
        <v>58</v>
      </c>
      <c r="C44" s="126">
        <f>SUM(D44,F44,H44)</f>
        <v>0</v>
      </c>
      <c r="D44" s="117"/>
      <c r="E44" s="117"/>
      <c r="F44" s="117"/>
      <c r="G44" s="117"/>
      <c r="H44" s="118"/>
      <c r="J44" s="26"/>
      <c r="K44" s="26">
        <f>IF(E44&gt;D44,"Er","")</f>
      </c>
      <c r="L44" s="26"/>
      <c r="M44" s="26">
        <f>IF(G44&gt;F44,"Er","")</f>
      </c>
      <c r="N44" s="26"/>
      <c r="O44" s="26"/>
    </row>
    <row r="45" spans="3:16" s="15" customFormat="1" ht="4.5" customHeight="1" thickBot="1">
      <c r="C45" s="127"/>
      <c r="D45" s="35"/>
      <c r="E45" s="35"/>
      <c r="F45" s="35"/>
      <c r="G45" s="35"/>
      <c r="H45" s="35"/>
      <c r="I45" s="36"/>
      <c r="J45" s="6"/>
      <c r="K45" s="6"/>
      <c r="L45" s="6"/>
      <c r="M45" s="6"/>
      <c r="N45" s="6"/>
      <c r="O45" s="6"/>
      <c r="P45" s="6"/>
    </row>
    <row r="46" spans="2:15" ht="15.75">
      <c r="B46" s="337" t="s">
        <v>149</v>
      </c>
      <c r="C46" s="344" t="s">
        <v>37</v>
      </c>
      <c r="D46" s="327" t="s">
        <v>4</v>
      </c>
      <c r="E46" s="262"/>
      <c r="F46" s="262"/>
      <c r="G46" s="262"/>
      <c r="H46" s="263"/>
      <c r="J46" s="6"/>
      <c r="K46" s="6"/>
      <c r="L46" s="6"/>
      <c r="M46" s="6"/>
      <c r="N46" s="6"/>
      <c r="O46" s="6"/>
    </row>
    <row r="47" spans="2:8" ht="15.75">
      <c r="B47" s="338"/>
      <c r="C47" s="345"/>
      <c r="D47" s="335" t="s">
        <v>52</v>
      </c>
      <c r="E47" s="336"/>
      <c r="F47" s="335" t="s">
        <v>53</v>
      </c>
      <c r="G47" s="336"/>
      <c r="H47" s="323" t="s">
        <v>54</v>
      </c>
    </row>
    <row r="48" spans="2:8" ht="15.75">
      <c r="B48" s="58"/>
      <c r="C48" s="346"/>
      <c r="D48" s="31" t="s">
        <v>41</v>
      </c>
      <c r="E48" s="31" t="s">
        <v>39</v>
      </c>
      <c r="F48" s="31" t="s">
        <v>41</v>
      </c>
      <c r="G48" s="31" t="s">
        <v>39</v>
      </c>
      <c r="H48" s="324"/>
    </row>
    <row r="49" spans="2:15" ht="15.75">
      <c r="B49" s="89" t="s">
        <v>66</v>
      </c>
      <c r="C49" s="110">
        <f aca="true" t="shared" si="7" ref="C49:H49">SUM(C50:C58)</f>
        <v>1</v>
      </c>
      <c r="D49" s="109">
        <f t="shared" si="7"/>
        <v>1</v>
      </c>
      <c r="E49" s="109">
        <f t="shared" si="7"/>
        <v>0</v>
      </c>
      <c r="F49" s="109">
        <f t="shared" si="7"/>
        <v>0</v>
      </c>
      <c r="G49" s="109">
        <f t="shared" si="7"/>
        <v>0</v>
      </c>
      <c r="H49" s="123">
        <f t="shared" si="7"/>
        <v>0</v>
      </c>
      <c r="J49" s="26"/>
      <c r="K49" s="26"/>
      <c r="L49" s="26"/>
      <c r="M49" s="26"/>
      <c r="N49" s="26"/>
      <c r="O49" s="26"/>
    </row>
    <row r="50" spans="2:15" ht="15.75">
      <c r="B50" s="64" t="s">
        <v>126</v>
      </c>
      <c r="C50" s="119">
        <f>SUM(D50,F50,H50)</f>
        <v>0</v>
      </c>
      <c r="D50" s="124"/>
      <c r="E50" s="124"/>
      <c r="F50" s="124"/>
      <c r="G50" s="124"/>
      <c r="H50" s="125"/>
      <c r="J50" s="26"/>
      <c r="K50" s="26">
        <f aca="true" t="shared" si="8" ref="K50:K58">IF(E50&gt;D50,"Er","")</f>
      </c>
      <c r="L50" s="26"/>
      <c r="M50" s="26">
        <f>IF(G50&gt;F50,"Er","")</f>
      </c>
      <c r="N50" s="26"/>
      <c r="O50" s="26"/>
    </row>
    <row r="51" spans="2:15" ht="15.75">
      <c r="B51" s="65" t="s">
        <v>67</v>
      </c>
      <c r="C51" s="119">
        <f aca="true" t="shared" si="9" ref="C51:C58">SUM(D51,F51,H51)</f>
        <v>0</v>
      </c>
      <c r="D51" s="115"/>
      <c r="E51" s="115"/>
      <c r="F51" s="115"/>
      <c r="G51" s="115"/>
      <c r="H51" s="116"/>
      <c r="J51" s="26"/>
      <c r="K51" s="26">
        <f t="shared" si="8"/>
      </c>
      <c r="L51" s="26"/>
      <c r="M51" s="26">
        <f aca="true" t="shared" si="10" ref="M51:M58">IF(G51&gt;F51,"Er","")</f>
      </c>
      <c r="N51" s="26"/>
      <c r="O51" s="26"/>
    </row>
    <row r="52" spans="2:15" ht="15.75">
      <c r="B52" s="65" t="s">
        <v>68</v>
      </c>
      <c r="C52" s="119">
        <f t="shared" si="9"/>
        <v>0</v>
      </c>
      <c r="D52" s="115"/>
      <c r="E52" s="115"/>
      <c r="F52" s="115"/>
      <c r="G52" s="115"/>
      <c r="H52" s="116"/>
      <c r="J52" s="26"/>
      <c r="K52" s="26">
        <f t="shared" si="8"/>
      </c>
      <c r="L52" s="26"/>
      <c r="M52" s="26">
        <f t="shared" si="10"/>
      </c>
      <c r="N52" s="26"/>
      <c r="O52" s="26"/>
    </row>
    <row r="53" spans="2:15" ht="15.75">
      <c r="B53" s="65" t="s">
        <v>69</v>
      </c>
      <c r="C53" s="119">
        <f t="shared" si="9"/>
        <v>0</v>
      </c>
      <c r="D53" s="115"/>
      <c r="E53" s="115"/>
      <c r="F53" s="115"/>
      <c r="G53" s="115"/>
      <c r="H53" s="116"/>
      <c r="J53" s="26"/>
      <c r="K53" s="26">
        <f t="shared" si="8"/>
      </c>
      <c r="L53" s="26"/>
      <c r="M53" s="26">
        <f t="shared" si="10"/>
      </c>
      <c r="N53" s="26"/>
      <c r="O53" s="26"/>
    </row>
    <row r="54" spans="2:15" ht="15.75">
      <c r="B54" s="65" t="s">
        <v>70</v>
      </c>
      <c r="C54" s="119">
        <f t="shared" si="9"/>
        <v>1</v>
      </c>
      <c r="D54" s="115">
        <v>1</v>
      </c>
      <c r="E54" s="115"/>
      <c r="F54" s="115"/>
      <c r="G54" s="115"/>
      <c r="H54" s="116"/>
      <c r="J54" s="26"/>
      <c r="K54" s="26">
        <f t="shared" si="8"/>
      </c>
      <c r="L54" s="26"/>
      <c r="M54" s="26">
        <f t="shared" si="10"/>
      </c>
      <c r="N54" s="26"/>
      <c r="O54" s="26"/>
    </row>
    <row r="55" spans="2:15" ht="15.75">
      <c r="B55" s="65" t="s">
        <v>71</v>
      </c>
      <c r="C55" s="119">
        <f t="shared" si="9"/>
        <v>0</v>
      </c>
      <c r="D55" s="115"/>
      <c r="E55" s="115"/>
      <c r="F55" s="115"/>
      <c r="G55" s="115"/>
      <c r="H55" s="116"/>
      <c r="J55" s="26"/>
      <c r="K55" s="26">
        <f t="shared" si="8"/>
      </c>
      <c r="L55" s="26"/>
      <c r="M55" s="26">
        <f t="shared" si="10"/>
      </c>
      <c r="N55" s="26"/>
      <c r="O55" s="26"/>
    </row>
    <row r="56" spans="2:15" ht="15.75">
      <c r="B56" s="68" t="s">
        <v>141</v>
      </c>
      <c r="C56" s="119">
        <f t="shared" si="9"/>
        <v>0</v>
      </c>
      <c r="D56" s="115"/>
      <c r="E56" s="115"/>
      <c r="F56" s="115"/>
      <c r="G56" s="115"/>
      <c r="H56" s="116"/>
      <c r="J56" s="26"/>
      <c r="K56" s="26">
        <f t="shared" si="8"/>
      </c>
      <c r="L56" s="26"/>
      <c r="M56" s="26">
        <f t="shared" si="10"/>
      </c>
      <c r="N56" s="26"/>
      <c r="O56" s="26"/>
    </row>
    <row r="57" spans="2:15" ht="15.75">
      <c r="B57" s="65" t="s">
        <v>72</v>
      </c>
      <c r="C57" s="119">
        <f t="shared" si="9"/>
        <v>0</v>
      </c>
      <c r="D57" s="115"/>
      <c r="E57" s="115"/>
      <c r="F57" s="115"/>
      <c r="G57" s="115"/>
      <c r="H57" s="116"/>
      <c r="J57" s="26"/>
      <c r="K57" s="26">
        <f t="shared" si="8"/>
      </c>
      <c r="L57" s="26"/>
      <c r="M57" s="26">
        <f t="shared" si="10"/>
      </c>
      <c r="N57" s="26"/>
      <c r="O57" s="26"/>
    </row>
    <row r="58" spans="2:15" ht="16.5" thickBot="1">
      <c r="B58" s="66" t="s">
        <v>58</v>
      </c>
      <c r="C58" s="122">
        <f t="shared" si="9"/>
        <v>0</v>
      </c>
      <c r="D58" s="117"/>
      <c r="E58" s="117"/>
      <c r="F58" s="117"/>
      <c r="G58" s="117"/>
      <c r="H58" s="118"/>
      <c r="J58" s="26"/>
      <c r="K58" s="26">
        <f t="shared" si="8"/>
      </c>
      <c r="L58" s="26"/>
      <c r="M58" s="26">
        <f t="shared" si="10"/>
      </c>
      <c r="N58" s="26"/>
      <c r="O58" s="26"/>
    </row>
    <row r="59" spans="2:15" ht="4.5" customHeight="1" thickBot="1">
      <c r="B59" s="38"/>
      <c r="C59" s="5"/>
      <c r="D59" s="29"/>
      <c r="E59" s="29"/>
      <c r="F59" s="29"/>
      <c r="G59" s="29"/>
      <c r="H59" s="29"/>
      <c r="J59" s="39"/>
      <c r="K59" s="39"/>
      <c r="L59" s="39"/>
      <c r="M59" s="39"/>
      <c r="N59" s="39"/>
      <c r="O59" s="39"/>
    </row>
    <row r="60" spans="2:8" ht="15.75">
      <c r="B60" s="331" t="s">
        <v>150</v>
      </c>
      <c r="C60" s="328" t="s">
        <v>37</v>
      </c>
      <c r="D60" s="327" t="s">
        <v>4</v>
      </c>
      <c r="E60" s="262"/>
      <c r="F60" s="262"/>
      <c r="G60" s="262"/>
      <c r="H60" s="263"/>
    </row>
    <row r="61" spans="2:8" ht="15.75">
      <c r="B61" s="332"/>
      <c r="C61" s="329"/>
      <c r="D61" s="335" t="s">
        <v>52</v>
      </c>
      <c r="E61" s="336"/>
      <c r="F61" s="335" t="s">
        <v>53</v>
      </c>
      <c r="G61" s="336"/>
      <c r="H61" s="323" t="s">
        <v>54</v>
      </c>
    </row>
    <row r="62" spans="2:8" ht="15.75">
      <c r="B62" s="57"/>
      <c r="C62" s="330"/>
      <c r="D62" s="31" t="s">
        <v>41</v>
      </c>
      <c r="E62" s="31" t="s">
        <v>39</v>
      </c>
      <c r="F62" s="31" t="s">
        <v>41</v>
      </c>
      <c r="G62" s="31" t="s">
        <v>39</v>
      </c>
      <c r="H62" s="324"/>
    </row>
    <row r="63" spans="2:15" ht="15.75">
      <c r="B63" s="89" t="s">
        <v>62</v>
      </c>
      <c r="C63" s="110">
        <f aca="true" t="shared" si="11" ref="C63:H63">SUM(C64:C66)</f>
        <v>1</v>
      </c>
      <c r="D63" s="109">
        <f t="shared" si="11"/>
        <v>0</v>
      </c>
      <c r="E63" s="109">
        <f t="shared" si="11"/>
        <v>0</v>
      </c>
      <c r="F63" s="109">
        <f t="shared" si="11"/>
        <v>0</v>
      </c>
      <c r="G63" s="109">
        <f t="shared" si="11"/>
        <v>0</v>
      </c>
      <c r="H63" s="123">
        <f t="shared" si="11"/>
        <v>1</v>
      </c>
      <c r="J63" s="26"/>
      <c r="K63" s="26"/>
      <c r="L63" s="26"/>
      <c r="M63" s="26"/>
      <c r="N63" s="26"/>
      <c r="O63" s="26"/>
    </row>
    <row r="64" spans="2:15" ht="15.75">
      <c r="B64" s="64" t="s">
        <v>127</v>
      </c>
      <c r="C64" s="119">
        <f>SUM(D64,F64,H64)</f>
        <v>1</v>
      </c>
      <c r="D64" s="124"/>
      <c r="E64" s="124"/>
      <c r="F64" s="124"/>
      <c r="G64" s="124"/>
      <c r="H64" s="125">
        <v>1</v>
      </c>
      <c r="J64" s="26"/>
      <c r="K64" s="26">
        <f>IF(E64&gt;D64,"Er","")</f>
      </c>
      <c r="L64" s="26"/>
      <c r="M64" s="26">
        <f>IF(G64&gt;F64,"Er","")</f>
      </c>
      <c r="N64" s="26"/>
      <c r="O64" s="26"/>
    </row>
    <row r="65" spans="2:15" ht="15.75">
      <c r="B65" s="65" t="s">
        <v>100</v>
      </c>
      <c r="C65" s="126">
        <f>SUM(D65,F65,H65)</f>
        <v>0</v>
      </c>
      <c r="D65" s="115"/>
      <c r="E65" s="115"/>
      <c r="F65" s="115"/>
      <c r="G65" s="115"/>
      <c r="H65" s="116"/>
      <c r="J65" s="26"/>
      <c r="K65" s="26">
        <f>IF(E65&gt;D65,"Er","")</f>
      </c>
      <c r="L65" s="26"/>
      <c r="M65" s="26">
        <f>IF(G65&gt;F65,"Er","")</f>
      </c>
      <c r="N65" s="26"/>
      <c r="O65" s="26"/>
    </row>
    <row r="66" spans="2:15" ht="16.5" thickBot="1">
      <c r="B66" s="66" t="s">
        <v>58</v>
      </c>
      <c r="C66" s="122">
        <f>SUM(D66,F66,H66)</f>
        <v>0</v>
      </c>
      <c r="D66" s="117"/>
      <c r="E66" s="117"/>
      <c r="F66" s="117"/>
      <c r="G66" s="117"/>
      <c r="H66" s="118"/>
      <c r="J66" s="26"/>
      <c r="K66" s="26">
        <f>IF(E66&gt;D66,"Er","")</f>
      </c>
      <c r="L66" s="26"/>
      <c r="M66" s="26">
        <f>IF(G66&gt;F66,"Er","")</f>
      </c>
      <c r="N66" s="26"/>
      <c r="O66" s="26"/>
    </row>
    <row r="67" spans="3:15" s="15" customFormat="1" ht="4.5" customHeight="1" thickBot="1">
      <c r="C67" s="35"/>
      <c r="D67" s="35"/>
      <c r="E67" s="35"/>
      <c r="F67" s="35"/>
      <c r="G67" s="35"/>
      <c r="H67" s="35"/>
      <c r="I67" s="36"/>
      <c r="J67" s="37"/>
      <c r="K67" s="37"/>
      <c r="L67" s="37"/>
      <c r="M67" s="37"/>
      <c r="N67" s="37"/>
      <c r="O67" s="37"/>
    </row>
    <row r="68" spans="2:8" ht="15.75">
      <c r="B68" s="339" t="s">
        <v>111</v>
      </c>
      <c r="C68" s="340"/>
      <c r="D68" s="340"/>
      <c r="E68" s="340"/>
      <c r="F68" s="341"/>
      <c r="G68" s="333" t="s">
        <v>37</v>
      </c>
      <c r="H68" s="334"/>
    </row>
    <row r="69" spans="2:10" ht="15.75">
      <c r="B69" s="303" t="s">
        <v>73</v>
      </c>
      <c r="C69" s="304"/>
      <c r="D69" s="304"/>
      <c r="E69" s="69"/>
      <c r="F69" s="70"/>
      <c r="G69" s="305">
        <v>1</v>
      </c>
      <c r="H69" s="306"/>
      <c r="J69" s="53"/>
    </row>
    <row r="70" spans="2:10" ht="15.75">
      <c r="B70" s="321" t="s">
        <v>74</v>
      </c>
      <c r="C70" s="322"/>
      <c r="D70" s="322"/>
      <c r="E70" s="140"/>
      <c r="F70" s="141"/>
      <c r="G70" s="282"/>
      <c r="H70" s="283"/>
      <c r="J70" s="53"/>
    </row>
    <row r="71" spans="2:10" ht="18.75">
      <c r="B71" s="137" t="s">
        <v>94</v>
      </c>
      <c r="C71" s="61"/>
      <c r="D71" s="61"/>
      <c r="E71" s="138"/>
      <c r="F71" s="138"/>
      <c r="G71" s="61"/>
      <c r="H71" s="139"/>
      <c r="J71" s="53"/>
    </row>
    <row r="72" spans="2:10" ht="15.75">
      <c r="B72" s="303" t="s">
        <v>75</v>
      </c>
      <c r="C72" s="304"/>
      <c r="D72" s="304"/>
      <c r="E72" s="69"/>
      <c r="F72" s="71"/>
      <c r="G72" s="305">
        <v>2352</v>
      </c>
      <c r="H72" s="306"/>
      <c r="J72" s="26">
        <f>IF(OR(G72&lt;G73,G72&lt;G74,G72&lt;G75,G72&lt;SUM(G73:G74)),"Er","")</f>
      </c>
    </row>
    <row r="73" spans="2:10" ht="15.75">
      <c r="B73" s="325" t="s">
        <v>114</v>
      </c>
      <c r="C73" s="326"/>
      <c r="D73" s="326"/>
      <c r="E73" s="72"/>
      <c r="F73" s="73"/>
      <c r="G73" s="307">
        <v>2352</v>
      </c>
      <c r="H73" s="308"/>
      <c r="J73" s="26">
        <f>IF(G73&gt;G72,"Er","")</f>
      </c>
    </row>
    <row r="74" spans="1:22" s="27" customFormat="1" ht="15.75">
      <c r="A74" s="6"/>
      <c r="B74" s="319" t="s">
        <v>115</v>
      </c>
      <c r="C74" s="320"/>
      <c r="D74" s="320"/>
      <c r="E74" s="74"/>
      <c r="F74" s="73"/>
      <c r="G74" s="307"/>
      <c r="H74" s="308"/>
      <c r="I74" s="12"/>
      <c r="J74" s="26">
        <f>IF(G74&gt;G72,"Er","")</f>
      </c>
      <c r="P74" s="6"/>
      <c r="Q74" s="6"/>
      <c r="R74" s="6"/>
      <c r="S74" s="6"/>
      <c r="T74" s="6"/>
      <c r="U74" s="6"/>
      <c r="V74" s="6"/>
    </row>
    <row r="75" spans="1:22" s="27" customFormat="1" ht="15.75">
      <c r="A75" s="6"/>
      <c r="B75" s="280" t="s">
        <v>116</v>
      </c>
      <c r="C75" s="281"/>
      <c r="D75" s="281"/>
      <c r="E75" s="75"/>
      <c r="F75" s="76"/>
      <c r="G75" s="282">
        <v>1054</v>
      </c>
      <c r="H75" s="283"/>
      <c r="I75" s="12"/>
      <c r="J75" s="26">
        <f>IF(G75&gt;G72,"Er","")</f>
      </c>
      <c r="P75" s="6"/>
      <c r="Q75" s="6"/>
      <c r="R75" s="6"/>
      <c r="S75" s="6"/>
      <c r="T75" s="6"/>
      <c r="U75" s="6"/>
      <c r="V75" s="6"/>
    </row>
    <row r="76" spans="1:22" s="27" customFormat="1" ht="18.75">
      <c r="A76" s="6"/>
      <c r="B76" s="299" t="s">
        <v>140</v>
      </c>
      <c r="C76" s="300"/>
      <c r="D76" s="300"/>
      <c r="E76" s="90"/>
      <c r="F76" s="90"/>
      <c r="G76" s="301">
        <f>SUM(G77:G81,G85:G89)</f>
        <v>837</v>
      </c>
      <c r="H76" s="302"/>
      <c r="I76" s="12"/>
      <c r="J76" s="53"/>
      <c r="P76" s="6"/>
      <c r="Q76" s="6"/>
      <c r="R76" s="6"/>
      <c r="S76" s="6"/>
      <c r="T76" s="6"/>
      <c r="U76" s="6"/>
      <c r="V76" s="6"/>
    </row>
    <row r="77" spans="1:22" s="27" customFormat="1" ht="15.75">
      <c r="A77" s="6"/>
      <c r="B77" s="303" t="s">
        <v>128</v>
      </c>
      <c r="C77" s="304"/>
      <c r="D77" s="304"/>
      <c r="E77" s="77"/>
      <c r="F77" s="79"/>
      <c r="G77" s="307">
        <v>756</v>
      </c>
      <c r="H77" s="308"/>
      <c r="I77" s="12"/>
      <c r="J77" s="26">
        <f>IF(OR(AND(G77&lt;&gt;0,C7=0),AND(C7&lt;&gt;0,G77=0)),"Er","")</f>
      </c>
      <c r="P77" s="6"/>
      <c r="Q77" s="6"/>
      <c r="R77" s="6"/>
      <c r="S77" s="6"/>
      <c r="T77" s="6"/>
      <c r="U77" s="6"/>
      <c r="V77" s="6"/>
    </row>
    <row r="78" spans="1:22" s="27" customFormat="1" ht="15.75">
      <c r="A78" s="6"/>
      <c r="B78" s="276" t="s">
        <v>56</v>
      </c>
      <c r="C78" s="277"/>
      <c r="D78" s="277"/>
      <c r="E78" s="80"/>
      <c r="F78" s="80"/>
      <c r="G78" s="307"/>
      <c r="H78" s="308"/>
      <c r="I78" s="12"/>
      <c r="J78" s="26">
        <f>IF(OR(AND(G78&lt;&gt;0,C8=0),AND(C8&lt;&gt;0,G78=0)),"Er","")</f>
      </c>
      <c r="P78" s="6"/>
      <c r="Q78" s="6"/>
      <c r="R78" s="6"/>
      <c r="S78" s="6"/>
      <c r="T78" s="6"/>
      <c r="U78" s="6"/>
      <c r="V78" s="6"/>
    </row>
    <row r="79" spans="1:22" s="27" customFormat="1" ht="15.75">
      <c r="A79" s="6"/>
      <c r="B79" s="276" t="s">
        <v>57</v>
      </c>
      <c r="C79" s="277"/>
      <c r="D79" s="277"/>
      <c r="E79" s="80"/>
      <c r="F79" s="80"/>
      <c r="G79" s="307"/>
      <c r="H79" s="308"/>
      <c r="I79" s="12"/>
      <c r="J79" s="26">
        <f>IF(OR(AND(G79&lt;&gt;0,C9=0),AND(C9&lt;&gt;0,G79=0)),"Er","")</f>
      </c>
      <c r="P79" s="6"/>
      <c r="Q79" s="6"/>
      <c r="R79" s="6"/>
      <c r="S79" s="6"/>
      <c r="T79" s="6"/>
      <c r="U79" s="6"/>
      <c r="V79" s="6"/>
    </row>
    <row r="80" spans="1:22" s="27" customFormat="1" ht="15.75">
      <c r="A80" s="6"/>
      <c r="B80" s="276" t="s">
        <v>134</v>
      </c>
      <c r="C80" s="277"/>
      <c r="D80" s="277"/>
      <c r="E80" s="80"/>
      <c r="F80" s="80"/>
      <c r="G80" s="307"/>
      <c r="H80" s="308"/>
      <c r="I80" s="12"/>
      <c r="J80" s="26">
        <f>IF(OR(AND(G80&lt;&gt;0,C20=0),AND(C20&lt;&gt;0,G80=0)),"Er","")</f>
      </c>
      <c r="P80" s="6"/>
      <c r="Q80" s="6"/>
      <c r="R80" s="6"/>
      <c r="S80" s="6"/>
      <c r="T80" s="6"/>
      <c r="U80" s="6"/>
      <c r="V80" s="6"/>
    </row>
    <row r="81" spans="1:22" s="27" customFormat="1" ht="15.75">
      <c r="A81" s="6"/>
      <c r="B81" s="276" t="s">
        <v>135</v>
      </c>
      <c r="C81" s="277"/>
      <c r="D81" s="277"/>
      <c r="E81" s="80"/>
      <c r="F81" s="80"/>
      <c r="G81" s="307"/>
      <c r="H81" s="308"/>
      <c r="I81" s="12"/>
      <c r="J81" s="26">
        <f>IF(OR(AND(G81&lt;&gt;0,C21=0),AND(C21&lt;&gt;0,G81=0)),"Er","")</f>
      </c>
      <c r="P81" s="6"/>
      <c r="Q81" s="6"/>
      <c r="R81" s="6"/>
      <c r="S81" s="6"/>
      <c r="T81" s="6"/>
      <c r="U81" s="6"/>
      <c r="V81" s="6"/>
    </row>
    <row r="82" spans="1:22" s="27" customFormat="1" ht="15.75">
      <c r="A82" s="6"/>
      <c r="B82" s="311" t="s">
        <v>137</v>
      </c>
      <c r="C82" s="312"/>
      <c r="D82" s="312"/>
      <c r="E82" s="80"/>
      <c r="F82" s="80"/>
      <c r="G82" s="307"/>
      <c r="H82" s="308"/>
      <c r="I82" s="12"/>
      <c r="J82" s="26">
        <f>IF(OR(G82&gt;G81),"Er","")</f>
      </c>
      <c r="P82" s="6"/>
      <c r="Q82" s="6"/>
      <c r="R82" s="6"/>
      <c r="S82" s="6"/>
      <c r="T82" s="6"/>
      <c r="U82" s="6"/>
      <c r="V82" s="6"/>
    </row>
    <row r="83" spans="1:22" s="27" customFormat="1" ht="15.75">
      <c r="A83" s="6"/>
      <c r="B83" s="313" t="s">
        <v>138</v>
      </c>
      <c r="C83" s="314"/>
      <c r="D83" s="314"/>
      <c r="E83" s="80"/>
      <c r="F83" s="80"/>
      <c r="G83" s="307"/>
      <c r="H83" s="308"/>
      <c r="I83" s="12"/>
      <c r="J83" s="26">
        <f>IF(OR(G83&gt;G81),"Er","")</f>
      </c>
      <c r="P83" s="6"/>
      <c r="Q83" s="6"/>
      <c r="R83" s="6"/>
      <c r="S83" s="6"/>
      <c r="T83" s="6"/>
      <c r="U83" s="6"/>
      <c r="V83" s="6"/>
    </row>
    <row r="84" spans="1:22" s="27" customFormat="1" ht="15.75">
      <c r="A84" s="6"/>
      <c r="B84" s="315" t="s">
        <v>180</v>
      </c>
      <c r="C84" s="316"/>
      <c r="D84" s="316"/>
      <c r="E84" s="82"/>
      <c r="F84" s="82"/>
      <c r="G84" s="317"/>
      <c r="H84" s="318"/>
      <c r="I84" s="12"/>
      <c r="J84" s="26"/>
      <c r="P84" s="6"/>
      <c r="Q84" s="6"/>
      <c r="R84" s="6"/>
      <c r="S84" s="6"/>
      <c r="T84" s="6"/>
      <c r="U84" s="6"/>
      <c r="V84" s="6"/>
    </row>
    <row r="85" spans="1:22" s="27" customFormat="1" ht="15.75">
      <c r="A85" s="6"/>
      <c r="B85" s="315" t="s">
        <v>143</v>
      </c>
      <c r="C85" s="316"/>
      <c r="D85" s="316"/>
      <c r="E85" s="82"/>
      <c r="F85" s="82"/>
      <c r="G85" s="317"/>
      <c r="H85" s="318"/>
      <c r="I85" s="12"/>
      <c r="J85" s="26">
        <f>IF(OR(AND(G85&lt;&gt;0,C27=0),AND(C27&lt;&gt;0,G85=0)),"Er","")</f>
      </c>
      <c r="P85" s="6"/>
      <c r="Q85" s="6"/>
      <c r="R85" s="6"/>
      <c r="S85" s="6"/>
      <c r="T85" s="6"/>
      <c r="U85" s="6"/>
      <c r="V85" s="6"/>
    </row>
    <row r="86" spans="1:22" s="27" customFormat="1" ht="15.75">
      <c r="A86" s="6"/>
      <c r="B86" s="276" t="s">
        <v>46</v>
      </c>
      <c r="C86" s="277"/>
      <c r="D86" s="277"/>
      <c r="E86" s="80"/>
      <c r="F86" s="80"/>
      <c r="G86" s="307">
        <v>54</v>
      </c>
      <c r="H86" s="308"/>
      <c r="I86" s="12"/>
      <c r="J86" s="26">
        <f>IF(OR(AND(G86&lt;&gt;0,C22=0),AND(C22&lt;&gt;0,G86=0)),"Er","")</f>
      </c>
      <c r="P86" s="6"/>
      <c r="Q86" s="6"/>
      <c r="R86" s="6"/>
      <c r="S86" s="6"/>
      <c r="T86" s="6"/>
      <c r="U86" s="6"/>
      <c r="V86" s="6"/>
    </row>
    <row r="87" spans="1:22" s="27" customFormat="1" ht="15.75">
      <c r="A87" s="6"/>
      <c r="B87" s="276" t="s">
        <v>142</v>
      </c>
      <c r="C87" s="277"/>
      <c r="D87" s="277"/>
      <c r="E87" s="80"/>
      <c r="F87" s="80"/>
      <c r="G87" s="307"/>
      <c r="H87" s="308"/>
      <c r="I87" s="12"/>
      <c r="J87" s="26">
        <f>IF(OR(AND(G87&lt;&gt;0,C41=0),AND(C41&lt;&gt;0,G87=0)),"Er","")</f>
      </c>
      <c r="P87" s="6"/>
      <c r="Q87" s="6"/>
      <c r="R87" s="6"/>
      <c r="S87" s="6"/>
      <c r="T87" s="6"/>
      <c r="U87" s="6"/>
      <c r="V87" s="6"/>
    </row>
    <row r="88" spans="1:22" s="27" customFormat="1" ht="15.75">
      <c r="A88" s="6"/>
      <c r="B88" s="276" t="s">
        <v>98</v>
      </c>
      <c r="C88" s="277"/>
      <c r="D88" s="277"/>
      <c r="E88" s="80"/>
      <c r="F88" s="80"/>
      <c r="G88" s="307"/>
      <c r="H88" s="308"/>
      <c r="I88" s="12"/>
      <c r="J88" s="26">
        <f>IF(OR(AND(G88&lt;&gt;0,C42=0),AND(C42&lt;&gt;0,G88=0)),"Er","")</f>
      </c>
      <c r="P88" s="6"/>
      <c r="Q88" s="6"/>
      <c r="R88" s="6"/>
      <c r="S88" s="6"/>
      <c r="T88" s="6"/>
      <c r="U88" s="6"/>
      <c r="V88" s="6"/>
    </row>
    <row r="89" spans="1:22" s="27" customFormat="1" ht="15.75">
      <c r="A89" s="6"/>
      <c r="B89" s="294" t="s">
        <v>99</v>
      </c>
      <c r="C89" s="295"/>
      <c r="D89" s="295"/>
      <c r="E89" s="83"/>
      <c r="F89" s="83"/>
      <c r="G89" s="282">
        <v>27</v>
      </c>
      <c r="H89" s="283"/>
      <c r="I89" s="12"/>
      <c r="J89" s="26">
        <f>IF(OR(AND(G89&lt;&gt;0,C43=0),AND(C43&lt;&gt;0,G89=0)),"Er","")</f>
      </c>
      <c r="P89" s="6"/>
      <c r="Q89" s="6"/>
      <c r="R89" s="6"/>
      <c r="S89" s="6"/>
      <c r="T89" s="6"/>
      <c r="U89" s="6"/>
      <c r="V89" s="6"/>
    </row>
    <row r="90" spans="1:22" s="27" customFormat="1" ht="24">
      <c r="A90" s="6"/>
      <c r="B90" s="253" t="s">
        <v>179</v>
      </c>
      <c r="C90" s="254"/>
      <c r="D90" s="254"/>
      <c r="E90" s="43"/>
      <c r="F90" s="44"/>
      <c r="G90" s="45" t="s">
        <v>95</v>
      </c>
      <c r="H90" s="46" t="s">
        <v>96</v>
      </c>
      <c r="I90" s="6"/>
      <c r="J90" s="39"/>
      <c r="P90" s="6"/>
      <c r="Q90" s="6"/>
      <c r="R90" s="6"/>
      <c r="S90" s="6"/>
      <c r="T90" s="6"/>
      <c r="U90" s="6"/>
      <c r="V90" s="6"/>
    </row>
    <row r="91" spans="1:22" s="27" customFormat="1" ht="15.75">
      <c r="A91" s="6"/>
      <c r="B91" s="309" t="s">
        <v>41</v>
      </c>
      <c r="C91" s="310"/>
      <c r="D91" s="310"/>
      <c r="E91" s="91"/>
      <c r="F91" s="92"/>
      <c r="G91" s="93">
        <f>SUM(G92:G96)</f>
        <v>12</v>
      </c>
      <c r="H91" s="94">
        <f>SUM(H92:H96)</f>
        <v>0</v>
      </c>
      <c r="I91" s="6"/>
      <c r="J91" s="39"/>
      <c r="P91" s="6"/>
      <c r="Q91" s="6"/>
      <c r="R91" s="6"/>
      <c r="S91" s="6"/>
      <c r="T91" s="6"/>
      <c r="U91" s="6"/>
      <c r="V91" s="6"/>
    </row>
    <row r="92" spans="1:22" s="27" customFormat="1" ht="15.75">
      <c r="A92" s="6"/>
      <c r="B92" s="303" t="s">
        <v>139</v>
      </c>
      <c r="C92" s="304"/>
      <c r="D92" s="304"/>
      <c r="E92" s="77"/>
      <c r="F92" s="78"/>
      <c r="G92" s="96">
        <v>3</v>
      </c>
      <c r="H92" s="97"/>
      <c r="I92" s="6"/>
      <c r="J92" s="39"/>
      <c r="P92" s="6"/>
      <c r="Q92" s="6"/>
      <c r="R92" s="6"/>
      <c r="S92" s="6"/>
      <c r="T92" s="6"/>
      <c r="U92" s="6"/>
      <c r="V92" s="6"/>
    </row>
    <row r="93" spans="1:22" s="27" customFormat="1" ht="15.75">
      <c r="A93" s="6"/>
      <c r="B93" s="276" t="s">
        <v>129</v>
      </c>
      <c r="C93" s="277"/>
      <c r="D93" s="277"/>
      <c r="E93" s="80"/>
      <c r="F93" s="81"/>
      <c r="G93" s="98">
        <v>3</v>
      </c>
      <c r="H93" s="99"/>
      <c r="I93" s="6"/>
      <c r="J93" s="39"/>
      <c r="P93" s="6"/>
      <c r="Q93" s="6"/>
      <c r="R93" s="6"/>
      <c r="S93" s="6"/>
      <c r="T93" s="6"/>
      <c r="U93" s="6"/>
      <c r="V93" s="6"/>
    </row>
    <row r="94" spans="1:22" s="27" customFormat="1" ht="15.75">
      <c r="A94" s="6"/>
      <c r="B94" s="276" t="s">
        <v>130</v>
      </c>
      <c r="C94" s="277"/>
      <c r="D94" s="277"/>
      <c r="E94" s="80"/>
      <c r="F94" s="81"/>
      <c r="G94" s="98">
        <v>2</v>
      </c>
      <c r="H94" s="99"/>
      <c r="I94" s="6"/>
      <c r="J94" s="39"/>
      <c r="P94" s="6"/>
      <c r="Q94" s="6"/>
      <c r="R94" s="6"/>
      <c r="S94" s="6"/>
      <c r="T94" s="6"/>
      <c r="U94" s="6"/>
      <c r="V94" s="6"/>
    </row>
    <row r="95" spans="1:22" s="27" customFormat="1" ht="15.75">
      <c r="A95" s="6"/>
      <c r="B95" s="276" t="s">
        <v>131</v>
      </c>
      <c r="C95" s="277"/>
      <c r="D95" s="277"/>
      <c r="E95" s="80"/>
      <c r="F95" s="81"/>
      <c r="G95" s="98">
        <v>2</v>
      </c>
      <c r="H95" s="99"/>
      <c r="I95" s="6"/>
      <c r="J95" s="39"/>
      <c r="P95" s="6"/>
      <c r="Q95" s="6"/>
      <c r="R95" s="6"/>
      <c r="S95" s="6"/>
      <c r="T95" s="6"/>
      <c r="U95" s="6"/>
      <c r="V95" s="6"/>
    </row>
    <row r="96" spans="1:22" s="27" customFormat="1" ht="15.75">
      <c r="A96" s="6"/>
      <c r="B96" s="294" t="s">
        <v>132</v>
      </c>
      <c r="C96" s="295"/>
      <c r="D96" s="295"/>
      <c r="E96" s="83"/>
      <c r="F96" s="84"/>
      <c r="G96" s="100">
        <v>2</v>
      </c>
      <c r="H96" s="101"/>
      <c r="I96" s="6"/>
      <c r="J96" s="39"/>
      <c r="P96" s="6"/>
      <c r="Q96" s="6"/>
      <c r="R96" s="6"/>
      <c r="S96" s="6"/>
      <c r="T96" s="6"/>
      <c r="U96" s="6"/>
      <c r="V96" s="6"/>
    </row>
    <row r="97" spans="1:22" s="27" customFormat="1" ht="15.75">
      <c r="A97" s="6"/>
      <c r="B97" s="296" t="s">
        <v>76</v>
      </c>
      <c r="C97" s="297"/>
      <c r="D97" s="297"/>
      <c r="E97" s="297"/>
      <c r="F97" s="297"/>
      <c r="G97" s="297"/>
      <c r="H97" s="298"/>
      <c r="I97" s="12"/>
      <c r="J97" s="47"/>
      <c r="P97" s="6"/>
      <c r="Q97" s="6"/>
      <c r="R97" s="6"/>
      <c r="S97" s="6"/>
      <c r="T97" s="6"/>
      <c r="U97" s="6"/>
      <c r="V97" s="6"/>
    </row>
    <row r="98" spans="1:22" s="27" customFormat="1" ht="15.75">
      <c r="A98" s="6"/>
      <c r="B98" s="299" t="s">
        <v>77</v>
      </c>
      <c r="C98" s="300"/>
      <c r="D98" s="300"/>
      <c r="E98" s="95"/>
      <c r="F98" s="95"/>
      <c r="G98" s="301">
        <f>SUM(G99:G100)</f>
        <v>6</v>
      </c>
      <c r="H98" s="302"/>
      <c r="I98" s="12"/>
      <c r="J98" s="26">
        <f>IF(G98&lt;G101,"Er","")</f>
      </c>
      <c r="P98" s="6"/>
      <c r="Q98" s="6"/>
      <c r="R98" s="6"/>
      <c r="S98" s="6"/>
      <c r="T98" s="6"/>
      <c r="U98" s="6"/>
      <c r="V98" s="6"/>
    </row>
    <row r="99" spans="1:22" s="27" customFormat="1" ht="15.75">
      <c r="A99" s="6"/>
      <c r="B99" s="303" t="s">
        <v>133</v>
      </c>
      <c r="C99" s="304"/>
      <c r="D99" s="304"/>
      <c r="E99" s="77"/>
      <c r="F99" s="85"/>
      <c r="G99" s="305"/>
      <c r="H99" s="306"/>
      <c r="I99" s="12"/>
      <c r="J99" s="26"/>
      <c r="P99" s="6"/>
      <c r="Q99" s="6"/>
      <c r="R99" s="6"/>
      <c r="S99" s="6"/>
      <c r="T99" s="6"/>
      <c r="U99" s="6"/>
      <c r="V99" s="6"/>
    </row>
    <row r="100" spans="1:22" s="27" customFormat="1" ht="15.75">
      <c r="A100" s="6"/>
      <c r="B100" s="276" t="s">
        <v>78</v>
      </c>
      <c r="C100" s="277"/>
      <c r="D100" s="277"/>
      <c r="E100" s="79"/>
      <c r="F100" s="81"/>
      <c r="G100" s="307">
        <v>6</v>
      </c>
      <c r="H100" s="308"/>
      <c r="I100" s="12"/>
      <c r="J100" s="26"/>
      <c r="P100" s="6"/>
      <c r="Q100" s="6"/>
      <c r="R100" s="6"/>
      <c r="S100" s="6"/>
      <c r="T100" s="6"/>
      <c r="U100" s="6"/>
      <c r="V100" s="6"/>
    </row>
    <row r="101" spans="1:22" s="27" customFormat="1" ht="15.75">
      <c r="A101" s="6"/>
      <c r="B101" s="280" t="s">
        <v>124</v>
      </c>
      <c r="C101" s="281"/>
      <c r="D101" s="281"/>
      <c r="E101" s="83"/>
      <c r="F101" s="83"/>
      <c r="G101" s="282">
        <v>6</v>
      </c>
      <c r="H101" s="283"/>
      <c r="I101" s="12"/>
      <c r="J101" s="26">
        <f>IF(G101&gt;G98,"Er","")</f>
      </c>
      <c r="P101" s="6"/>
      <c r="Q101" s="6"/>
      <c r="R101" s="6"/>
      <c r="S101" s="6"/>
      <c r="T101" s="6"/>
      <c r="U101" s="6"/>
      <c r="V101" s="6"/>
    </row>
    <row r="102" spans="1:22" s="27" customFormat="1" ht="15.75">
      <c r="A102" s="6"/>
      <c r="B102" s="292" t="s">
        <v>154</v>
      </c>
      <c r="C102" s="293"/>
      <c r="D102" s="293"/>
      <c r="E102" s="130"/>
      <c r="F102" s="130"/>
      <c r="G102" s="284">
        <v>1</v>
      </c>
      <c r="H102" s="285"/>
      <c r="I102" s="12"/>
      <c r="J102" s="39"/>
      <c r="P102" s="6"/>
      <c r="Q102" s="6"/>
      <c r="R102" s="6"/>
      <c r="S102" s="6"/>
      <c r="T102" s="6"/>
      <c r="U102" s="6"/>
      <c r="V102" s="6"/>
    </row>
    <row r="103" spans="1:22" s="27" customFormat="1" ht="15.75">
      <c r="A103" s="6"/>
      <c r="B103" s="290" t="s">
        <v>155</v>
      </c>
      <c r="C103" s="291"/>
      <c r="D103" s="291"/>
      <c r="E103" s="130"/>
      <c r="F103" s="130"/>
      <c r="G103" s="284"/>
      <c r="H103" s="285"/>
      <c r="I103" s="12"/>
      <c r="J103" s="39"/>
      <c r="P103" s="6"/>
      <c r="Q103" s="6"/>
      <c r="R103" s="6"/>
      <c r="S103" s="6"/>
      <c r="T103" s="6"/>
      <c r="U103" s="6"/>
      <c r="V103" s="6"/>
    </row>
    <row r="104" spans="1:22" s="27" customFormat="1" ht="15.75">
      <c r="A104" s="6"/>
      <c r="B104" s="48" t="s">
        <v>79</v>
      </c>
      <c r="C104" s="49"/>
      <c r="D104" s="49"/>
      <c r="E104" s="62"/>
      <c r="F104" s="50"/>
      <c r="G104" s="284">
        <v>4</v>
      </c>
      <c r="H104" s="285"/>
      <c r="I104" s="12"/>
      <c r="J104" s="53"/>
      <c r="P104" s="6"/>
      <c r="Q104" s="6"/>
      <c r="R104" s="6"/>
      <c r="S104" s="6"/>
      <c r="T104" s="6"/>
      <c r="U104" s="6"/>
      <c r="V104" s="6"/>
    </row>
    <row r="105" spans="1:22" s="27" customFormat="1" ht="15.75">
      <c r="A105" s="6"/>
      <c r="B105" s="40" t="s">
        <v>80</v>
      </c>
      <c r="C105" s="41"/>
      <c r="D105" s="41"/>
      <c r="E105" s="41"/>
      <c r="F105" s="41"/>
      <c r="G105" s="286"/>
      <c r="H105" s="287"/>
      <c r="I105" s="12"/>
      <c r="J105" s="53"/>
      <c r="P105" s="6"/>
      <c r="Q105" s="6"/>
      <c r="R105" s="6"/>
      <c r="S105" s="6"/>
      <c r="T105" s="6"/>
      <c r="U105" s="6"/>
      <c r="V105" s="6"/>
    </row>
    <row r="106" spans="1:22" s="27" customFormat="1" ht="15.75">
      <c r="A106" s="6"/>
      <c r="B106" s="267" t="s">
        <v>122</v>
      </c>
      <c r="C106" s="268"/>
      <c r="D106" s="268"/>
      <c r="E106" s="86"/>
      <c r="F106" s="77"/>
      <c r="G106" s="288">
        <v>1</v>
      </c>
      <c r="H106" s="289"/>
      <c r="I106" s="12"/>
      <c r="J106" s="53"/>
      <c r="P106" s="6"/>
      <c r="Q106" s="6"/>
      <c r="R106" s="6"/>
      <c r="S106" s="6"/>
      <c r="T106" s="6"/>
      <c r="U106" s="6"/>
      <c r="V106" s="6"/>
    </row>
    <row r="107" spans="1:22" s="27" customFormat="1" ht="15.75">
      <c r="A107" s="6"/>
      <c r="B107" s="276" t="s">
        <v>81</v>
      </c>
      <c r="C107" s="277"/>
      <c r="D107" s="277"/>
      <c r="E107" s="80"/>
      <c r="F107" s="80"/>
      <c r="G107" s="278">
        <v>3</v>
      </c>
      <c r="H107" s="279"/>
      <c r="I107" s="12"/>
      <c r="J107" s="53"/>
      <c r="P107" s="6"/>
      <c r="Q107" s="6"/>
      <c r="R107" s="6"/>
      <c r="S107" s="6"/>
      <c r="T107" s="6"/>
      <c r="U107" s="6"/>
      <c r="V107" s="6"/>
    </row>
    <row r="108" spans="1:22" s="27" customFormat="1" ht="15.75">
      <c r="A108" s="6"/>
      <c r="B108" s="276" t="s">
        <v>82</v>
      </c>
      <c r="C108" s="277"/>
      <c r="D108" s="277"/>
      <c r="E108" s="80"/>
      <c r="F108" s="80"/>
      <c r="G108" s="278">
        <v>1</v>
      </c>
      <c r="H108" s="279"/>
      <c r="I108" s="12"/>
      <c r="J108" s="53"/>
      <c r="P108" s="6"/>
      <c r="Q108" s="6"/>
      <c r="R108" s="6"/>
      <c r="S108" s="6"/>
      <c r="T108" s="6"/>
      <c r="U108" s="6"/>
      <c r="V108" s="6"/>
    </row>
    <row r="109" spans="1:22" s="27" customFormat="1" ht="15.75">
      <c r="A109" s="6"/>
      <c r="B109" s="276" t="s">
        <v>83</v>
      </c>
      <c r="C109" s="277"/>
      <c r="D109" s="277"/>
      <c r="E109" s="80"/>
      <c r="F109" s="82"/>
      <c r="G109" s="278">
        <v>1</v>
      </c>
      <c r="H109" s="279"/>
      <c r="I109" s="12"/>
      <c r="J109" s="53"/>
      <c r="P109" s="6"/>
      <c r="Q109" s="6"/>
      <c r="R109" s="6"/>
      <c r="S109" s="6"/>
      <c r="T109" s="6"/>
      <c r="U109" s="6"/>
      <c r="V109" s="6"/>
    </row>
    <row r="110" spans="1:22" s="27" customFormat="1" ht="15.75">
      <c r="A110" s="6"/>
      <c r="B110" s="276" t="s">
        <v>84</v>
      </c>
      <c r="C110" s="277"/>
      <c r="D110" s="277"/>
      <c r="E110" s="80"/>
      <c r="F110" s="81"/>
      <c r="G110" s="278">
        <v>1</v>
      </c>
      <c r="H110" s="279"/>
      <c r="I110" s="12"/>
      <c r="J110" s="53"/>
      <c r="P110" s="6"/>
      <c r="Q110" s="6"/>
      <c r="R110" s="6"/>
      <c r="S110" s="6"/>
      <c r="T110" s="6"/>
      <c r="U110" s="6"/>
      <c r="V110" s="6"/>
    </row>
    <row r="111" spans="1:22" s="27" customFormat="1" ht="15.75">
      <c r="A111" s="6"/>
      <c r="B111" s="276" t="s">
        <v>85</v>
      </c>
      <c r="C111" s="277"/>
      <c r="D111" s="277"/>
      <c r="E111" s="80"/>
      <c r="F111" s="79"/>
      <c r="G111" s="278">
        <v>2</v>
      </c>
      <c r="H111" s="279"/>
      <c r="I111" s="12"/>
      <c r="J111" s="53"/>
      <c r="P111" s="6"/>
      <c r="Q111" s="6"/>
      <c r="R111" s="6"/>
      <c r="S111" s="6"/>
      <c r="T111" s="6"/>
      <c r="U111" s="6"/>
      <c r="V111" s="6"/>
    </row>
    <row r="112" spans="1:22" s="27" customFormat="1" ht="15.75">
      <c r="A112" s="6"/>
      <c r="B112" s="276" t="s">
        <v>86</v>
      </c>
      <c r="C112" s="277"/>
      <c r="D112" s="277"/>
      <c r="E112" s="80"/>
      <c r="F112" s="80"/>
      <c r="G112" s="278">
        <v>2</v>
      </c>
      <c r="H112" s="279"/>
      <c r="I112" s="12"/>
      <c r="J112" s="53"/>
      <c r="P112" s="6"/>
      <c r="Q112" s="6"/>
      <c r="R112" s="6"/>
      <c r="S112" s="6"/>
      <c r="T112" s="6"/>
      <c r="U112" s="6"/>
      <c r="V112" s="6"/>
    </row>
    <row r="113" spans="1:22" s="27" customFormat="1" ht="15.75">
      <c r="A113" s="6"/>
      <c r="B113" s="276" t="s">
        <v>87</v>
      </c>
      <c r="C113" s="277"/>
      <c r="D113" s="277"/>
      <c r="E113" s="80"/>
      <c r="F113" s="80"/>
      <c r="G113" s="278"/>
      <c r="H113" s="279"/>
      <c r="I113" s="12"/>
      <c r="J113" s="53"/>
      <c r="P113" s="6"/>
      <c r="Q113" s="6"/>
      <c r="R113" s="6"/>
      <c r="S113" s="6"/>
      <c r="T113" s="6"/>
      <c r="U113" s="6"/>
      <c r="V113" s="6"/>
    </row>
    <row r="114" spans="1:22" s="27" customFormat="1" ht="16.5" thickBot="1">
      <c r="A114" s="6"/>
      <c r="B114" s="256" t="s">
        <v>88</v>
      </c>
      <c r="C114" s="257"/>
      <c r="D114" s="257"/>
      <c r="E114" s="87"/>
      <c r="F114" s="88"/>
      <c r="G114" s="258"/>
      <c r="H114" s="259"/>
      <c r="I114" s="12"/>
      <c r="J114" s="53"/>
      <c r="P114" s="6"/>
      <c r="Q114" s="6"/>
      <c r="R114" s="6"/>
      <c r="S114" s="6"/>
      <c r="T114" s="6"/>
      <c r="U114" s="6"/>
      <c r="V114" s="6"/>
    </row>
    <row r="115" spans="1:22" s="27" customFormat="1" ht="4.5" customHeight="1" thickBot="1">
      <c r="A115" s="6"/>
      <c r="B115" s="12"/>
      <c r="C115" s="42"/>
      <c r="D115" s="42"/>
      <c r="E115" s="42"/>
      <c r="F115" s="42"/>
      <c r="G115" s="42"/>
      <c r="H115" s="42"/>
      <c r="I115" s="12"/>
      <c r="P115" s="6"/>
      <c r="Q115" s="6"/>
      <c r="R115" s="6"/>
      <c r="S115" s="6"/>
      <c r="T115" s="6"/>
      <c r="U115" s="6"/>
      <c r="V115" s="6"/>
    </row>
    <row r="116" spans="1:22" s="27" customFormat="1" ht="15.75">
      <c r="A116" s="6"/>
      <c r="B116" s="251" t="s">
        <v>89</v>
      </c>
      <c r="C116" s="265"/>
      <c r="D116" s="265"/>
      <c r="E116" s="265"/>
      <c r="F116" s="262" t="s">
        <v>152</v>
      </c>
      <c r="G116" s="262"/>
      <c r="H116" s="263"/>
      <c r="I116" s="12"/>
      <c r="P116" s="6"/>
      <c r="Q116" s="6"/>
      <c r="R116" s="6"/>
      <c r="S116" s="6"/>
      <c r="T116" s="6"/>
      <c r="U116" s="6"/>
      <c r="V116" s="6"/>
    </row>
    <row r="117" spans="1:22" s="27" customFormat="1" ht="15.75" customHeight="1">
      <c r="A117" s="6"/>
      <c r="B117" s="252"/>
      <c r="C117" s="266"/>
      <c r="D117" s="266"/>
      <c r="E117" s="266"/>
      <c r="F117" s="264" t="s">
        <v>90</v>
      </c>
      <c r="G117" s="260" t="s">
        <v>91</v>
      </c>
      <c r="H117" s="261"/>
      <c r="I117" s="12"/>
      <c r="P117" s="6"/>
      <c r="Q117" s="6"/>
      <c r="R117" s="6"/>
      <c r="S117" s="6"/>
      <c r="T117" s="6"/>
      <c r="U117" s="6"/>
      <c r="V117" s="6"/>
    </row>
    <row r="118" spans="1:22" s="27" customFormat="1" ht="15.75">
      <c r="A118" s="6"/>
      <c r="B118" s="252"/>
      <c r="C118" s="266"/>
      <c r="D118" s="266"/>
      <c r="E118" s="266"/>
      <c r="F118" s="264"/>
      <c r="G118" s="59" t="s">
        <v>92</v>
      </c>
      <c r="H118" s="60" t="s">
        <v>93</v>
      </c>
      <c r="I118" s="12"/>
      <c r="P118" s="6"/>
      <c r="Q118" s="6"/>
      <c r="R118" s="6"/>
      <c r="S118" s="6"/>
      <c r="T118" s="6"/>
      <c r="U118" s="6"/>
      <c r="V118" s="6"/>
    </row>
    <row r="119" spans="1:22" s="27" customFormat="1" ht="18.75">
      <c r="A119" s="6"/>
      <c r="B119" s="267" t="s">
        <v>112</v>
      </c>
      <c r="C119" s="268"/>
      <c r="D119" s="268"/>
      <c r="E119" s="269"/>
      <c r="F119" s="63">
        <v>1</v>
      </c>
      <c r="G119" s="63"/>
      <c r="H119" s="102">
        <v>1</v>
      </c>
      <c r="I119" s="12"/>
      <c r="J119" s="53"/>
      <c r="K119" s="53"/>
      <c r="L119" s="53"/>
      <c r="P119" s="6"/>
      <c r="Q119" s="6"/>
      <c r="R119" s="6"/>
      <c r="S119" s="6"/>
      <c r="T119" s="6"/>
      <c r="U119" s="6"/>
      <c r="V119" s="6"/>
    </row>
    <row r="120" spans="1:22" s="27" customFormat="1" ht="15.75">
      <c r="A120" s="6"/>
      <c r="B120" s="270" t="s">
        <v>106</v>
      </c>
      <c r="C120" s="271"/>
      <c r="D120" s="271"/>
      <c r="E120" s="272"/>
      <c r="F120" s="103"/>
      <c r="G120" s="103"/>
      <c r="H120" s="104"/>
      <c r="I120" s="12"/>
      <c r="J120" s="53"/>
      <c r="K120" s="53"/>
      <c r="L120" s="53"/>
      <c r="P120" s="6"/>
      <c r="Q120" s="6"/>
      <c r="R120" s="6"/>
      <c r="S120" s="6"/>
      <c r="T120" s="6"/>
      <c r="U120" s="6"/>
      <c r="V120" s="6"/>
    </row>
    <row r="121" spans="1:22" s="27" customFormat="1" ht="16.5" thickBot="1">
      <c r="A121" s="6"/>
      <c r="B121" s="273" t="s">
        <v>107</v>
      </c>
      <c r="C121" s="274"/>
      <c r="D121" s="274"/>
      <c r="E121" s="275"/>
      <c r="F121" s="105"/>
      <c r="G121" s="105"/>
      <c r="H121" s="106"/>
      <c r="I121" s="12"/>
      <c r="J121" s="26"/>
      <c r="K121" s="26"/>
      <c r="L121" s="26"/>
      <c r="P121" s="6"/>
      <c r="Q121" s="6"/>
      <c r="R121" s="6"/>
      <c r="S121" s="6"/>
      <c r="T121" s="6"/>
      <c r="U121" s="6"/>
      <c r="V121" s="6"/>
    </row>
    <row r="122" spans="1:22" s="27" customFormat="1" ht="4.5" customHeight="1">
      <c r="A122" s="6"/>
      <c r="B122" s="6"/>
      <c r="C122" s="28"/>
      <c r="D122" s="28"/>
      <c r="E122" s="28"/>
      <c r="F122" s="28"/>
      <c r="G122" s="28"/>
      <c r="H122" s="28"/>
      <c r="I122" s="12"/>
      <c r="P122" s="6"/>
      <c r="Q122" s="6"/>
      <c r="R122" s="6"/>
      <c r="S122" s="6"/>
      <c r="T122" s="6"/>
      <c r="U122" s="6"/>
      <c r="V122" s="6"/>
    </row>
    <row r="123" spans="1:22" s="27" customFormat="1" ht="16.5" thickBot="1">
      <c r="A123" s="6"/>
      <c r="B123" s="28"/>
      <c r="C123" s="28"/>
      <c r="D123" s="28"/>
      <c r="E123" s="28"/>
      <c r="F123" s="28"/>
      <c r="G123" s="28"/>
      <c r="H123" s="28"/>
      <c r="I123" s="12"/>
      <c r="P123" s="6"/>
      <c r="Q123" s="6"/>
      <c r="R123" s="6"/>
      <c r="S123" s="6"/>
      <c r="T123" s="6"/>
      <c r="U123" s="6"/>
      <c r="V123" s="6"/>
    </row>
    <row r="124" spans="1:22" s="27" customFormat="1" ht="28.5" customHeight="1">
      <c r="A124" s="6"/>
      <c r="B124" s="133" t="s">
        <v>119</v>
      </c>
      <c r="C124" s="134">
        <v>2</v>
      </c>
      <c r="D124" s="255" t="s">
        <v>181</v>
      </c>
      <c r="E124" s="255"/>
      <c r="F124" s="255"/>
      <c r="G124" s="255"/>
      <c r="H124" s="255"/>
      <c r="P124" s="6"/>
      <c r="Q124" s="6"/>
      <c r="R124" s="6"/>
      <c r="S124" s="6"/>
      <c r="T124" s="6"/>
      <c r="U124" s="6"/>
      <c r="V124" s="6"/>
    </row>
    <row r="125" spans="1:22" s="27" customFormat="1" ht="15.75">
      <c r="A125" s="6"/>
      <c r="B125" s="135" t="s">
        <v>165</v>
      </c>
      <c r="C125" s="104">
        <v>1</v>
      </c>
      <c r="D125" s="131" t="s">
        <v>168</v>
      </c>
      <c r="P125" s="6"/>
      <c r="Q125" s="6"/>
      <c r="R125" s="6"/>
      <c r="S125" s="6"/>
      <c r="T125" s="6"/>
      <c r="U125" s="6"/>
      <c r="V125" s="6"/>
    </row>
    <row r="126" spans="1:22" s="27" customFormat="1" ht="15.75">
      <c r="A126" s="6"/>
      <c r="B126" s="135" t="s">
        <v>166</v>
      </c>
      <c r="C126" s="104">
        <v>1</v>
      </c>
      <c r="D126" s="131" t="s">
        <v>168</v>
      </c>
      <c r="P126" s="6"/>
      <c r="Q126" s="6"/>
      <c r="R126" s="6"/>
      <c r="S126" s="6"/>
      <c r="T126" s="6"/>
      <c r="U126" s="6"/>
      <c r="V126" s="6"/>
    </row>
    <row r="127" spans="1:22" s="27" customFormat="1" ht="15.75">
      <c r="A127" s="6"/>
      <c r="B127" s="135" t="s">
        <v>120</v>
      </c>
      <c r="C127" s="104"/>
      <c r="D127" s="131" t="s">
        <v>168</v>
      </c>
      <c r="P127" s="6"/>
      <c r="Q127" s="6"/>
      <c r="R127" s="6"/>
      <c r="S127" s="6"/>
      <c r="T127" s="6"/>
      <c r="U127" s="6"/>
      <c r="V127" s="6"/>
    </row>
    <row r="128" spans="1:22" s="27" customFormat="1" ht="15.75">
      <c r="A128" s="6"/>
      <c r="B128" s="135" t="s">
        <v>121</v>
      </c>
      <c r="C128" s="104">
        <v>1</v>
      </c>
      <c r="D128" s="131" t="s">
        <v>168</v>
      </c>
      <c r="P128" s="6"/>
      <c r="Q128" s="6"/>
      <c r="R128" s="6"/>
      <c r="S128" s="6"/>
      <c r="T128" s="6"/>
      <c r="U128" s="6"/>
      <c r="V128" s="6"/>
    </row>
    <row r="129" spans="1:22" s="27" customFormat="1" ht="15.75">
      <c r="A129" s="6"/>
      <c r="B129" s="135" t="s">
        <v>153</v>
      </c>
      <c r="C129" s="104">
        <v>1</v>
      </c>
      <c r="D129" s="131" t="s">
        <v>169</v>
      </c>
      <c r="K129" s="28"/>
      <c r="L129" s="28"/>
      <c r="P129" s="6"/>
      <c r="Q129" s="6"/>
      <c r="R129" s="6"/>
      <c r="S129" s="6"/>
      <c r="T129" s="6"/>
      <c r="U129" s="6"/>
      <c r="V129" s="6"/>
    </row>
    <row r="130" spans="1:22" s="27" customFormat="1" ht="15.75">
      <c r="A130" s="6"/>
      <c r="B130" s="135" t="s">
        <v>167</v>
      </c>
      <c r="C130" s="104">
        <v>2</v>
      </c>
      <c r="D130" s="131" t="s">
        <v>170</v>
      </c>
      <c r="P130" s="6"/>
      <c r="Q130" s="6"/>
      <c r="R130" s="6"/>
      <c r="S130" s="6"/>
      <c r="T130" s="6"/>
      <c r="U130" s="6"/>
      <c r="V130" s="6"/>
    </row>
    <row r="131" spans="1:22" s="27" customFormat="1" ht="15.75">
      <c r="A131" s="6"/>
      <c r="B131" s="135" t="s">
        <v>177</v>
      </c>
      <c r="C131" s="108"/>
      <c r="D131" s="131" t="s">
        <v>168</v>
      </c>
      <c r="P131" s="6"/>
      <c r="Q131" s="6"/>
      <c r="R131" s="6"/>
      <c r="S131" s="6"/>
      <c r="T131" s="6"/>
      <c r="U131" s="6"/>
      <c r="V131" s="6"/>
    </row>
    <row r="132" spans="1:22" s="27" customFormat="1" ht="16.5" thickBot="1">
      <c r="A132" s="6"/>
      <c r="B132" s="136" t="s">
        <v>178</v>
      </c>
      <c r="C132" s="107"/>
      <c r="D132" s="131" t="s">
        <v>168</v>
      </c>
      <c r="P132" s="6"/>
      <c r="Q132" s="6"/>
      <c r="R132" s="6"/>
      <c r="S132" s="6"/>
      <c r="T132" s="6"/>
      <c r="U132" s="6"/>
      <c r="V132" s="6"/>
    </row>
    <row r="133" spans="1:22" s="27" customFormat="1" ht="7.5" customHeight="1">
      <c r="A133" s="6"/>
      <c r="P133" s="6"/>
      <c r="Q133" s="6"/>
      <c r="R133" s="6"/>
      <c r="S133" s="6"/>
      <c r="T133" s="6"/>
      <c r="U133" s="6"/>
      <c r="V133" s="6"/>
    </row>
    <row r="134" spans="1:22" s="27" customFormat="1" ht="15.75">
      <c r="A134" s="6"/>
      <c r="B134" s="132" t="s">
        <v>110</v>
      </c>
      <c r="P134" s="6"/>
      <c r="Q134" s="6"/>
      <c r="R134" s="6"/>
      <c r="S134" s="6"/>
      <c r="T134" s="6"/>
      <c r="U134" s="6"/>
      <c r="V134" s="6"/>
    </row>
    <row r="135" spans="1:22" s="27" customFormat="1" ht="15.75">
      <c r="A135" s="6"/>
      <c r="P135" s="6"/>
      <c r="Q135" s="6"/>
      <c r="R135" s="6"/>
      <c r="S135" s="6"/>
      <c r="T135" s="6"/>
      <c r="U135" s="6"/>
      <c r="V135" s="6"/>
    </row>
    <row r="136" spans="1:22" s="27" customFormat="1" ht="15.75">
      <c r="A136" s="6"/>
      <c r="B136" s="51"/>
      <c r="C136" s="42"/>
      <c r="D136" s="42"/>
      <c r="E136" s="42"/>
      <c r="F136" s="42"/>
      <c r="G136" s="42"/>
      <c r="H136" s="42"/>
      <c r="I136" s="12"/>
      <c r="P136" s="6"/>
      <c r="Q136" s="6"/>
      <c r="R136" s="6"/>
      <c r="S136" s="6"/>
      <c r="T136" s="6"/>
      <c r="U136" s="6"/>
      <c r="V136" s="6"/>
    </row>
    <row r="137" spans="1:22" s="27" customFormat="1" ht="15.75">
      <c r="A137" s="6"/>
      <c r="B137" s="42"/>
      <c r="C137" s="42"/>
      <c r="D137" s="42"/>
      <c r="E137" s="42"/>
      <c r="F137" s="42"/>
      <c r="G137" s="42"/>
      <c r="H137" s="42"/>
      <c r="I137" s="12"/>
      <c r="P137" s="6"/>
      <c r="Q137" s="6"/>
      <c r="R137" s="6"/>
      <c r="S137" s="6"/>
      <c r="T137" s="6"/>
      <c r="U137" s="6"/>
      <c r="V137" s="6"/>
    </row>
    <row r="138" spans="1:22" s="27" customFormat="1" ht="15.75">
      <c r="A138" s="6"/>
      <c r="B138" s="42"/>
      <c r="C138" s="42"/>
      <c r="D138" s="42"/>
      <c r="E138" s="42"/>
      <c r="F138" s="42"/>
      <c r="G138" s="42"/>
      <c r="H138" s="42"/>
      <c r="I138" s="12"/>
      <c r="P138" s="6"/>
      <c r="Q138" s="6"/>
      <c r="R138" s="6"/>
      <c r="S138" s="6"/>
      <c r="T138" s="6"/>
      <c r="U138" s="6"/>
      <c r="V138" s="6"/>
    </row>
    <row r="139" spans="1:22" s="27" customFormat="1" ht="15.75">
      <c r="A139" s="6"/>
      <c r="B139" s="42"/>
      <c r="C139" s="42"/>
      <c r="D139" s="42"/>
      <c r="E139" s="42"/>
      <c r="F139" s="42"/>
      <c r="G139" s="42"/>
      <c r="H139" s="42"/>
      <c r="I139" s="12"/>
      <c r="P139" s="6"/>
      <c r="Q139" s="6"/>
      <c r="R139" s="6"/>
      <c r="S139" s="6"/>
      <c r="T139" s="6"/>
      <c r="U139" s="6"/>
      <c r="V139" s="6"/>
    </row>
  </sheetData>
  <sheetProtection/>
  <mergeCells count="134">
    <mergeCell ref="D4:E4"/>
    <mergeCell ref="C14:D14"/>
    <mergeCell ref="B84:D84"/>
    <mergeCell ref="G84:H84"/>
    <mergeCell ref="B3:B4"/>
    <mergeCell ref="B12:B13"/>
    <mergeCell ref="C12:D13"/>
    <mergeCell ref="E12:H12"/>
    <mergeCell ref="G13:H13"/>
    <mergeCell ref="H4:H5"/>
    <mergeCell ref="F4:G4"/>
    <mergeCell ref="E14:F14"/>
    <mergeCell ref="F17:G17"/>
    <mergeCell ref="C16:C18"/>
    <mergeCell ref="C46:C48"/>
    <mergeCell ref="C3:C5"/>
    <mergeCell ref="D3:H3"/>
    <mergeCell ref="E13:F13"/>
    <mergeCell ref="H17:H18"/>
    <mergeCell ref="G14:H14"/>
    <mergeCell ref="D16:H16"/>
    <mergeCell ref="D47:E47"/>
    <mergeCell ref="F47:G47"/>
    <mergeCell ref="H47:H48"/>
    <mergeCell ref="D38:E38"/>
    <mergeCell ref="F38:G38"/>
    <mergeCell ref="D30:E30"/>
    <mergeCell ref="F30:G30"/>
    <mergeCell ref="H30:H31"/>
    <mergeCell ref="B16:B17"/>
    <mergeCell ref="B37:B38"/>
    <mergeCell ref="D37:H37"/>
    <mergeCell ref="H38:H39"/>
    <mergeCell ref="C29:C31"/>
    <mergeCell ref="B68:F68"/>
    <mergeCell ref="B46:B47"/>
    <mergeCell ref="D46:H46"/>
    <mergeCell ref="D17:E17"/>
    <mergeCell ref="B60:B61"/>
    <mergeCell ref="D60:H60"/>
    <mergeCell ref="C37:C39"/>
    <mergeCell ref="C60:C62"/>
    <mergeCell ref="B29:B30"/>
    <mergeCell ref="D29:H29"/>
    <mergeCell ref="B76:D76"/>
    <mergeCell ref="G76:H76"/>
    <mergeCell ref="G68:H68"/>
    <mergeCell ref="D61:E61"/>
    <mergeCell ref="F61:G61"/>
    <mergeCell ref="B69:D69"/>
    <mergeCell ref="G69:H69"/>
    <mergeCell ref="B70:D70"/>
    <mergeCell ref="G70:H70"/>
    <mergeCell ref="H61:H62"/>
    <mergeCell ref="B81:D81"/>
    <mergeCell ref="G81:H81"/>
    <mergeCell ref="B72:D72"/>
    <mergeCell ref="G72:H72"/>
    <mergeCell ref="B73:D73"/>
    <mergeCell ref="G73:H73"/>
    <mergeCell ref="B74:D74"/>
    <mergeCell ref="G74:H74"/>
    <mergeCell ref="B75:D75"/>
    <mergeCell ref="G75:H75"/>
    <mergeCell ref="B87:D87"/>
    <mergeCell ref="G87:H87"/>
    <mergeCell ref="B77:D77"/>
    <mergeCell ref="G77:H77"/>
    <mergeCell ref="B78:D78"/>
    <mergeCell ref="G78:H78"/>
    <mergeCell ref="B79:D79"/>
    <mergeCell ref="G79:H79"/>
    <mergeCell ref="B80:D80"/>
    <mergeCell ref="G80:H80"/>
    <mergeCell ref="B93:D93"/>
    <mergeCell ref="B94:D94"/>
    <mergeCell ref="B82:D82"/>
    <mergeCell ref="G82:H82"/>
    <mergeCell ref="B83:D83"/>
    <mergeCell ref="G83:H83"/>
    <mergeCell ref="B85:D85"/>
    <mergeCell ref="G85:H85"/>
    <mergeCell ref="B86:D86"/>
    <mergeCell ref="G86:H86"/>
    <mergeCell ref="B100:D100"/>
    <mergeCell ref="G100:H100"/>
    <mergeCell ref="B88:D88"/>
    <mergeCell ref="G88:H88"/>
    <mergeCell ref="B89:D89"/>
    <mergeCell ref="G89:H89"/>
    <mergeCell ref="B90:D90"/>
    <mergeCell ref="B91:D91"/>
    <mergeCell ref="B92:D92"/>
    <mergeCell ref="B95:D95"/>
    <mergeCell ref="B96:D96"/>
    <mergeCell ref="B97:H97"/>
    <mergeCell ref="B98:D98"/>
    <mergeCell ref="G98:H98"/>
    <mergeCell ref="B99:D99"/>
    <mergeCell ref="G99:H99"/>
    <mergeCell ref="B107:D107"/>
    <mergeCell ref="G107:H107"/>
    <mergeCell ref="B108:D108"/>
    <mergeCell ref="G108:H108"/>
    <mergeCell ref="B103:D103"/>
    <mergeCell ref="B102:D102"/>
    <mergeCell ref="G102:H102"/>
    <mergeCell ref="G103:H103"/>
    <mergeCell ref="B112:D112"/>
    <mergeCell ref="G112:H112"/>
    <mergeCell ref="B113:D113"/>
    <mergeCell ref="G113:H113"/>
    <mergeCell ref="B101:D101"/>
    <mergeCell ref="G101:H101"/>
    <mergeCell ref="G104:H104"/>
    <mergeCell ref="G105:H105"/>
    <mergeCell ref="B106:D106"/>
    <mergeCell ref="G106:H106"/>
    <mergeCell ref="B109:D109"/>
    <mergeCell ref="G109:H109"/>
    <mergeCell ref="B110:D110"/>
    <mergeCell ref="G110:H110"/>
    <mergeCell ref="B111:D111"/>
    <mergeCell ref="G111:H111"/>
    <mergeCell ref="D124:H124"/>
    <mergeCell ref="B114:D114"/>
    <mergeCell ref="G114:H114"/>
    <mergeCell ref="G117:H117"/>
    <mergeCell ref="F116:H116"/>
    <mergeCell ref="F117:F118"/>
    <mergeCell ref="B116:E118"/>
    <mergeCell ref="B119:E119"/>
    <mergeCell ref="B120:E120"/>
    <mergeCell ref="B121:E121"/>
  </mergeCells>
  <dataValidations count="12">
    <dataValidation type="whole" allowBlank="1" showErrorMessage="1" errorTitle="Lỗi nhập dữ liệu" error="Chỉ nhập số tối đa 100" sqref="G106:G114">
      <formula1>0</formula1>
      <formula2>100</formula2>
    </dataValidation>
    <dataValidation type="whole" allowBlank="1" showErrorMessage="1" errorTitle="Lỗi nhập dữ liệu" error="Chỉ nhập số tối đa 500" sqref="G99:G103">
      <formula1>0</formula1>
      <formula2>500</formula2>
    </dataValidation>
    <dataValidation type="whole" allowBlank="1" showErrorMessage="1" errorTitle="Lỗi nhập dữ liệu" error="Chỉ nhập số tối đa 50" sqref="C124:C127 G104 F119:H120 D56:H56">
      <formula1>0</formula1>
      <formula2>50</formula2>
    </dataValidation>
    <dataValidation type="whole" allowBlank="1" showErrorMessage="1" errorTitle="Lỗi nhập dữ liệu" error="Chỉ nhập số tối đa 200000" sqref="G72:G75">
      <formula1>0</formula1>
      <formula2>200000</formula2>
    </dataValidation>
    <dataValidation type="whole" allowBlank="1" showErrorMessage="1" errorTitle="Lỗi nhập dữ liệu" error="Chỉ nhập số tối đa 200" sqref="G92:H96 D7:H10 G69:G70">
      <formula1>0</formula1>
      <formula2>200</formula2>
    </dataValidation>
    <dataValidation allowBlank="1" showInputMessage="1" showErrorMessage="1" errorTitle="Lçi nhËp d÷ liÖu" error="ChØ nhËp d÷ liÖu kiÓu sè, kh«ng nhËp ch÷." sqref="D6:H6 C19:H19 D63:H63 C32:H32 D49:H49 D40:H40 C49:C59 C40:C44 C33:C35 C20:C28 C6:C10 C63:C66"/>
    <dataValidation type="whole" allowBlank="1" showErrorMessage="1" errorTitle="Lỗi nhập dữ liệu" error="Chỗ ngồi chỉ nhập số tối đa 20000" sqref="G14:H14 C14:E14">
      <formula1>0</formula1>
      <formula2>20000</formula2>
    </dataValidation>
    <dataValidation type="whole" allowBlank="1" showErrorMessage="1" errorTitle="Lỗi nhập dữ liệu" error="Chỉ nhập số tối đa 100000" sqref="G77:H89">
      <formula1>0</formula1>
      <formula2>100000</formula2>
    </dataValidation>
    <dataValidation type="whole" allowBlank="1" showErrorMessage="1" errorTitle="Lỗi nhập dữ liệu" error="Chỉ nhập số tối đa 20" sqref="D33:H35 D41:H44 D64:H66">
      <formula1>0</formula1>
      <formula2>20</formula2>
    </dataValidation>
    <dataValidation type="whole" allowBlank="1" showInputMessage="1" showErrorMessage="1" errorTitle="Lỗi nhập dữ liệu" error="Chỉ nhập số không vượt quá 500" sqref="G90:H91">
      <formula1>0</formula1>
      <formula2>500</formula2>
    </dataValidation>
    <dataValidation type="whole" allowBlank="1" showInputMessage="1" showErrorMessage="1" errorTitle="Lçi nhËp d÷ liÖu" error="ChØ nhËp d÷ liÖu kiÓu sè, kh«ng nhËp ch÷." sqref="G98:H98 D59:H59">
      <formula1>0</formula1>
      <formula2>1000000</formula2>
    </dataValidation>
    <dataValidation type="whole" allowBlank="1" showErrorMessage="1" errorTitle="Lỗi nhập dữ liệu" error="Chỉ nhập số tối đa 10" sqref="D20:H28 D57:H58 D50:H55">
      <formula1>0</formula1>
      <formula2>10</formula2>
    </dataValidation>
  </dataValidations>
  <printOptions/>
  <pageMargins left="0.748031496062992" right="0.236220472440945" top="0.511811023622047" bottom="0.511811023622047" header="0" footer="0.2362204724409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hath8</dc:creator>
  <cp:keywords/>
  <dc:description/>
  <cp:lastModifiedBy>DELL</cp:lastModifiedBy>
  <cp:lastPrinted>2016-09-12T02:29:28Z</cp:lastPrinted>
  <dcterms:created xsi:type="dcterms:W3CDTF">2002-10-30T04:02:03Z</dcterms:created>
  <dcterms:modified xsi:type="dcterms:W3CDTF">2016-10-27T00:55:59Z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