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7650" tabRatio="812" firstSheet="1" activeTab="1"/>
  </bookViews>
  <sheets>
    <sheet name="Truong_Hide" sheetId="1" state="hidden" r:id="rId1"/>
    <sheet name="NhanSu_TH" sheetId="2" r:id="rId2"/>
  </sheets>
  <definedNames>
    <definedName name="BIEU_CSVC">#REF!</definedName>
    <definedName name="BIEU_Ð.CBQL">'NhanSu_TH'!$B$73:$L$104</definedName>
    <definedName name="BIEU_Ð.CTDD">'NhanSu_TH'!$B$47:$L$71</definedName>
    <definedName name="BIEU_Ð.DANG">'NhanSu_TH'!$B$6:$L$9</definedName>
    <definedName name="BIEU_Ð.KPKHAC">#REF!</definedName>
    <definedName name="BIEU_Ð_NVS">#REF!</definedName>
    <definedName name="BIEU_Ð_TBKHAC">#REF!</definedName>
    <definedName name="BIEU_INFO" localSheetId="0">'Truong_Hide'!$X$3:$Z$35</definedName>
    <definedName name="BIEU_INFO">#REF!</definedName>
    <definedName name="BIEU02_TH_Ð.CN">#REF!</definedName>
    <definedName name="BIEU02_TH_Ð.CS">#REF!</definedName>
    <definedName name="BIEU02_TH_Ð.DTP">#REF!</definedName>
    <definedName name="BIEU02_TH_Ð.GV">'NhanSu_TH'!$B$11:$L$46</definedName>
    <definedName name="BIEU02_TH_Ð.HS">#REF!</definedName>
    <definedName name="BIEU02_TH_Ð.KPH">#REF!</definedName>
    <definedName name="BIEU02_TH_Ð.LOP">#REF!</definedName>
    <definedName name="BIEU02_TH_Ð.TBDHTT">#REF!</definedName>
    <definedName name="CHITRUONG" localSheetId="0">'Truong_Hide'!$B$27:$Q$46</definedName>
    <definedName name="CHITRUONG">#REF!</definedName>
    <definedName name="CSVC">#REF!</definedName>
    <definedName name="CSVC_CHONGOI">#REF!</definedName>
    <definedName name="CSVC_DIENTICH_PHONG">#REF!</definedName>
    <definedName name="CSVC_LOAIPHONG_CTCC">#REF!</definedName>
    <definedName name="CSVC_LOAIPHONG_HCQT">#REF!</definedName>
    <definedName name="CSVC_LOAIPHONG_KHAC">#REF!</definedName>
    <definedName name="CSVC_LOAIPHONG_PHONGAN">#REF!</definedName>
    <definedName name="CSVC_LOAIPHONG_PHONGHOC">#REF!</definedName>
    <definedName name="CSVC_LOAIPHONG_PVHT">#REF!</definedName>
    <definedName name="CSVC_THIETBI">#REF!</definedName>
    <definedName name="CSVC_VESINH">#REF!</definedName>
    <definedName name="CTDD_DOTUOI1">'NhanSu_TH'!$E$64:$J$71</definedName>
    <definedName name="CTDD_DOTUOI2">'NhanSu_TH'!$K$64:$L$71</definedName>
    <definedName name="CTDD_TDDT1">'NhanSu_TH'!$E$54:$J$62</definedName>
    <definedName name="CTDD_TDDT2">'NhanSu_TH'!$K$54:$L$62</definedName>
    <definedName name="CTDD_TONGSO1">'NhanSu_TH'!$E$49:$J$52</definedName>
    <definedName name="CTDD_TONGSO2">'NhanSu_TH'!$K$49:$L$52</definedName>
    <definedName name="diachi" localSheetId="0">'Truong_Hide'!$E$13:$M$13</definedName>
    <definedName name="diachi">#REF!</definedName>
    <definedName name="dienthoai" localSheetId="0">'Truong_Hide'!$N$11:$R$11</definedName>
    <definedName name="dienthoai">#REF!</definedName>
    <definedName name="DM_chuan" localSheetId="0">'Truong_Hide'!$Y$14:$Y$16</definedName>
    <definedName name="DM_chuan">#REF!</definedName>
    <definedName name="DM_Nam" localSheetId="0">'Truong_Hide'!$Y$26:$Y$33</definedName>
    <definedName name="DM_Nam">#REF!</definedName>
    <definedName name="email" localSheetId="0">'Truong_Hide'!$N$13:$R$13</definedName>
    <definedName name="email">#REF!</definedName>
    <definedName name="fax" localSheetId="0">'Truong_Hide'!$N$12:$R$12</definedName>
    <definedName name="fax">#REF!</definedName>
    <definedName name="GIAOVIEN_CTDD1">'NhanSu_TH'!$E$47:$J$47</definedName>
    <definedName name="GIAOVIEN_CTDD2">'NhanSu_TH'!$K$47:$L$47</definedName>
    <definedName name="GIAOVIEN_MONHOC_TH1">'NhanSu_TH'!$E$36:$J$46</definedName>
    <definedName name="GIAOVIEN_MONHOC_TH2">'NhanSu_TH'!$K$36:$L$46</definedName>
    <definedName name="hieutruong" localSheetId="0">'Truong_Hide'!$N$10:$R$10</definedName>
    <definedName name="hieutruong">#REF!</definedName>
    <definedName name="HIEUTRUONG_TDDT1">'NhanSu_TH'!$E$77:$J$85</definedName>
    <definedName name="HIEUTRUONG_TDDT2">'NhanSu_TH'!$K$77:$L$85</definedName>
    <definedName name="HS_BOHOC_TH">#REF!</definedName>
    <definedName name="HS_CAPHOC_TH1">#REF!</definedName>
    <definedName name="HS_CAPHOC_TH1_KHAC" localSheetId="0">#REF!</definedName>
    <definedName name="HS_CAPHOC_TH1_KHAC">#REF!</definedName>
    <definedName name="HS_CAPHOC_TH2">#REF!</definedName>
    <definedName name="HS_CAPHOC_TH2_KHAC" localSheetId="0">#REF!</definedName>
    <definedName name="HS_CAPHOC_TH2_KHAC">#REF!</definedName>
    <definedName name="HS_CAPHOC_TH3">#REF!</definedName>
    <definedName name="HS_CAPHOC_TH3_KHAC" localSheetId="0">#REF!</definedName>
    <definedName name="HS_CAPHOC_TH3_KHAC">#REF!</definedName>
    <definedName name="HS_CHINHSACH_TH_KHAC" localSheetId="0">#REF!</definedName>
    <definedName name="HS_CHINHSACH_TH_KHAC">#REF!</definedName>
    <definedName name="HS_CHINHSACH_TH1">#REF!</definedName>
    <definedName name="HS_CHINHSACH_TH2">#REF!</definedName>
    <definedName name="HS_DOTUOI_TH1">#REF!</definedName>
    <definedName name="HS_DOTUOI_TH2">#REF!</definedName>
    <definedName name="HS_DOTUOI_TH3">#REF!</definedName>
    <definedName name="HS_LOAILOP_TH">#REF!</definedName>
    <definedName name="HS_LOAILOP_TH_KHAC" localSheetId="0">#REF!</definedName>
    <definedName name="HS_LOAILOP_TH_KHAC">#REF!</definedName>
    <definedName name="HS_MONHOC_TH">#REF!</definedName>
    <definedName name="HS_MONHOC_TH_KHAC" localSheetId="0">#REF!</definedName>
    <definedName name="HS_MONHOC_TH_KHAC">#REF!</definedName>
    <definedName name="LH_DACBIET_TH">#REF!</definedName>
    <definedName name="LH_DACBIET_TH_KHAC" localSheetId="0">#REF!</definedName>
    <definedName name="LH_DACBIET_TH_KHAC">#REF!</definedName>
    <definedName name="LH_MONHOC_TH">#REF!</definedName>
    <definedName name="loai_datchuan" localSheetId="0">'Truong_Hide'!$E$14:$G$14</definedName>
    <definedName name="loai_datchuan">#REF!</definedName>
    <definedName name="LOPHOC_TH">#REF!</definedName>
    <definedName name="LOPHOC_TH_KHAC" localSheetId="0">#REF!</definedName>
    <definedName name="LOPHOC_TH_KHAC">#REF!</definedName>
    <definedName name="ma_nam" localSheetId="0">'Truong_Hide'!$N$6:$Q$6</definedName>
    <definedName name="ma_nam">#REF!</definedName>
    <definedName name="ma_tructhuoc" localSheetId="0">'Truong_Hide'!$E$15:$M$15</definedName>
    <definedName name="ma_tructhuoc">#REF!</definedName>
    <definedName name="ma_truong" localSheetId="0">'Truong_Hide'!$F$6:$I$6</definedName>
    <definedName name="ma_truong">#REF!</definedName>
    <definedName name="NHANSU_DANG1">'NhanSu_TH'!$E$7:$J$9</definedName>
    <definedName name="NHANSU_DANG2">'NhanSu_TH'!$K$7:$L$9</definedName>
    <definedName name="NHANSU_DOTUOI_TH1">'NhanSu_TH'!$E$27:$J$34</definedName>
    <definedName name="NHANSU_DOTUOI_TH2">'NhanSu_TH'!$K$27:$L$34</definedName>
    <definedName name="NHANSU_TDDT_TH1">'NhanSu_TH'!$E$17:$J$25</definedName>
    <definedName name="NHANSU_TDDT_TH2">'NhanSu_TH'!$K$17:$L$25</definedName>
    <definedName name="NHANSU_TONGSO_CBQL1">'NhanSu_TH'!$E$74:$J$75</definedName>
    <definedName name="NHANSU_TONGSO_CBQL2">'NhanSu_TH'!$K$74:$L$75</definedName>
    <definedName name="NHANSU_TONGSO_TH1">'NhanSu_TH'!$E$12:$J$15</definedName>
    <definedName name="NHANSU_TONGSO_TH2">'NhanSu_TH'!$K$12:$L$15</definedName>
    <definedName name="NHANVIEN_LOAINV1">'NhanSu_TH'!$E$98:$J$104</definedName>
    <definedName name="NHANVIEN_LOAINV2">'NhanSu_TH'!$K$98:$L$104</definedName>
    <definedName name="PHOHIEUTRUONG_TDDT1">'NhanSu_TH'!$E$87:$J$95</definedName>
    <definedName name="PHOHIEUTRUONG_TDDT2">'NhanSu_TH'!$K$87:$L$95</definedName>
    <definedName name="phuongxa" localSheetId="0">'Truong_Hide'!$E$12:$M$12</definedName>
    <definedName name="phuongxa">#REF!</definedName>
    <definedName name="_xlnm.Print_Area" localSheetId="1">'NhanSu_TH'!$A$1:$L$105</definedName>
    <definedName name="_xlnm.Print_Area" localSheetId="0">'Truong_Hide'!$A$1:$Q$49</definedName>
    <definedName name="_xlnm.Print_Titles" localSheetId="1">'NhanSu_TH'!$2:$4</definedName>
    <definedName name="quanhuyen" localSheetId="0">'Truong_Hide'!$E$11:$M$11</definedName>
    <definedName name="quanhuyen">#REF!</definedName>
    <definedName name="sodiemtruong" localSheetId="0">'Truong_Hide'!$N$15:$R$15</definedName>
    <definedName name="sodiemtruong">#REF!</definedName>
    <definedName name="THIETBI_GIAODUC">#REF!</definedName>
    <definedName name="tinhthanh" localSheetId="0">'Truong_Hide'!$E$10:$M$10</definedName>
    <definedName name="tinhthanh">#REF!</definedName>
    <definedName name="truong" localSheetId="0">'Truong_Hide'!$B$2:$R$2</definedName>
    <definedName name="truong">#REF!</definedName>
    <definedName name="web" localSheetId="0">'Truong_Hide'!$N$14:$R$14</definedName>
    <definedName name="web">#REF!</definedName>
  </definedNames>
  <calcPr fullCalcOnLoad="1"/>
</workbook>
</file>

<file path=xl/sharedStrings.xml><?xml version="1.0" encoding="utf-8"?>
<sst xmlns="http://schemas.openxmlformats.org/spreadsheetml/2006/main" count="181" uniqueCount="132">
  <si>
    <t>Fax:</t>
  </si>
  <si>
    <t>Email:</t>
  </si>
  <si>
    <t>Web:</t>
  </si>
  <si>
    <t>STT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</si>
  <si>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</si>
  <si>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</si>
  <si>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</si>
  <si>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</si>
  <si>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</si>
  <si>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</si>
  <si>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</si>
  <si>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</si>
  <si>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</si>
  <si>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</si>
  <si>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</si>
  <si>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</si>
  <si>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</si>
  <si>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</si>
  <si>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</si>
  <si>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</si>
  <si>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Tên trường</t>
  </si>
  <si>
    <t>Mã đơn vị:</t>
  </si>
  <si>
    <t>Năm học:</t>
  </si>
  <si>
    <t>Tỉnh/thành phố:</t>
  </si>
  <si>
    <t>Tên hiệu trưởng:</t>
  </si>
  <si>
    <t>Huyện/quận:</t>
  </si>
  <si>
    <t>Xã/phường:</t>
  </si>
  <si>
    <t>Diện tích</t>
  </si>
  <si>
    <t>Kh.cách</t>
  </si>
  <si>
    <t>Họ tên người báo cáo</t>
  </si>
  <si>
    <t>Thủ trưởng đơn vị</t>
  </si>
  <si>
    <t>HỒ SƠ TRƯỜNG TIỂU HỌC ĐẦU NĂM</t>
  </si>
  <si>
    <t>Địa chỉ trường:</t>
  </si>
  <si>
    <t>Điện thoại:</t>
  </si>
  <si>
    <t>Địa chỉ điểm trường</t>
  </si>
  <si>
    <t>…...., ngày…...tháng .....năm 20...</t>
  </si>
  <si>
    <t>Nhân sự</t>
  </si>
  <si>
    <t>Tổng số</t>
  </si>
  <si>
    <t>Trong tổng số</t>
  </si>
  <si>
    <t>Chia theo chế độ lao động</t>
  </si>
  <si>
    <t>Nữ</t>
  </si>
  <si>
    <t>Dân tộc</t>
  </si>
  <si>
    <t>Biên chế</t>
  </si>
  <si>
    <t>Hợp đồng</t>
  </si>
  <si>
    <t xml:space="preserve"> - Phó hiệu trưởng</t>
  </si>
  <si>
    <t xml:space="preserve"> - Nhân viên khác</t>
  </si>
  <si>
    <t>* Số Đảng viên</t>
  </si>
  <si>
    <t>4. Thông tin về nhân sự</t>
  </si>
  <si>
    <t>(Ký tên, đóng dấu)</t>
  </si>
  <si>
    <t>Mã trực thuộc*:</t>
  </si>
  <si>
    <t xml:space="preserve"> - Tiếng Trung</t>
  </si>
  <si>
    <t xml:space="preserve"> - Tiếng Nga</t>
  </si>
  <si>
    <t xml:space="preserve"> - Ngoại ngữ khác</t>
  </si>
  <si>
    <t>Trong đó: + Nhân viên kế toán</t>
  </si>
  <si>
    <t xml:space="preserve"> - Âm nhạc</t>
  </si>
  <si>
    <t xml:space="preserve"> - Mỹ thuật</t>
  </si>
  <si>
    <t xml:space="preserve"> - Tin học</t>
  </si>
  <si>
    <t xml:space="preserve"> - Tiếng dân tộc</t>
  </si>
  <si>
    <t xml:space="preserve"> - Tiếng Anh</t>
  </si>
  <si>
    <t xml:space="preserve"> - Tiếng Pháp</t>
  </si>
  <si>
    <t>Loại hình</t>
  </si>
  <si>
    <t>Đạt chuẩn QG</t>
  </si>
  <si>
    <r>
      <t xml:space="preserve">(*) </t>
    </r>
    <r>
      <rPr>
        <i/>
        <sz val="10"/>
        <color indexed="62"/>
        <rFont val="Times New Roman"/>
        <family val="1"/>
      </rPr>
      <t>Bao gồm văn thư, kế toán, thủ quỹ, y tế</t>
    </r>
  </si>
  <si>
    <t>Chia ra: - Thể dục</t>
  </si>
  <si>
    <t xml:space="preserve"> - Còn lại</t>
  </si>
  <si>
    <t>4.1 Giáo viên</t>
  </si>
  <si>
    <t>4.3 Cán bộ quản lý</t>
  </si>
  <si>
    <t>4.4 Nhân viên</t>
  </si>
  <si>
    <t xml:space="preserve"> - Thư viện</t>
  </si>
  <si>
    <t xml:space="preserve"> - Thiết bị</t>
  </si>
  <si>
    <t xml:space="preserve">             + Nhân viên y tế</t>
  </si>
  <si>
    <t>Số điểm trường phụ</t>
  </si>
  <si>
    <t>* Là mã của trường quản lý cơ sở giáo dục này.</t>
  </si>
  <si>
    <t>Có HS hệ khác</t>
  </si>
  <si>
    <t xml:space="preserve">  Các trường tiểu học do Phòng GD quản trực tiếp lấy mã của Phòng GD, không nhập mã trực thuộc này</t>
  </si>
  <si>
    <t>1. Thông tin định dạng</t>
  </si>
  <si>
    <t>Tham gia bồi dưỡng thường xuyên</t>
  </si>
  <si>
    <t xml:space="preserve"> - Bảo vệ</t>
  </si>
  <si>
    <t>Không</t>
  </si>
  <si>
    <t>Mức độ 1</t>
  </si>
  <si>
    <t>Mức độ 2</t>
  </si>
  <si>
    <t>Đạt mức chất lượng tối thiểu</t>
  </si>
  <si>
    <t>(*) Dành cho trường không phải trường khuyết tật</t>
  </si>
  <si>
    <t>(**) Dành cho trường không phải trường bán trú, nội trú</t>
  </si>
  <si>
    <t>Số giáo viên theo môn dạy</t>
  </si>
  <si>
    <t>4.2 Số giáo viên  chuyên trách đội</t>
  </si>
  <si>
    <t>Tổng số cán bộ, giáo viên, nhân viên</t>
  </si>
  <si>
    <t>Chia ra: - Đảng viên là giáo viên</t>
  </si>
  <si>
    <t xml:space="preserve"> - Đảng viên là cán bộ quản lý</t>
  </si>
  <si>
    <t xml:space="preserve"> - Đảng viên là nhân viên</t>
  </si>
  <si>
    <t>Số giáo viên chia theo chuẩn đào tạo</t>
  </si>
  <si>
    <t>Tên điểm trường phụ</t>
  </si>
  <si>
    <t>Trong đó nữ</t>
  </si>
  <si>
    <t>Nữ dân tộc</t>
  </si>
  <si>
    <t>Trường quốc tế</t>
  </si>
  <si>
    <t>Loại trường</t>
  </si>
  <si>
    <t>Chia ra: - Trên chuẩn</t>
  </si>
  <si>
    <t>Chia ra: - Hiệu trưởng</t>
  </si>
  <si>
    <t xml:space="preserve"> - Đạt chuẩn</t>
  </si>
  <si>
    <t xml:space="preserve"> - Chưa đạt chuẩn</t>
  </si>
  <si>
    <r>
      <t xml:space="preserve">Chia ra: - Văn phòng </t>
    </r>
    <r>
      <rPr>
        <vertAlign val="superscript"/>
        <sz val="12"/>
        <rFont val="Times New Roman"/>
        <family val="1"/>
      </rPr>
      <t>(*)</t>
    </r>
  </si>
  <si>
    <t>Thỉnh giảng</t>
  </si>
  <si>
    <t>Chia ra: - Cấp tốc</t>
  </si>
  <si>
    <t xml:space="preserve"> - Sơ cấp</t>
  </si>
  <si>
    <t xml:space="preserve"> - Trung cấp</t>
  </si>
  <si>
    <t xml:space="preserve"> - Cao đẳng</t>
  </si>
  <si>
    <t xml:space="preserve"> - Đại học</t>
  </si>
  <si>
    <t xml:space="preserve"> - Thạc sĩ</t>
  </si>
  <si>
    <t xml:space="preserve"> - Tiến sĩ</t>
  </si>
  <si>
    <t xml:space="preserve"> - TS khoa học</t>
  </si>
  <si>
    <t xml:space="preserve"> - Khác</t>
  </si>
  <si>
    <t>Số giáo viên chia theo trình độ đào tạo</t>
  </si>
  <si>
    <t>Số giáo viên chia theo nhóm tuổi</t>
  </si>
  <si>
    <t xml:space="preserve"> - Từ 36- 40</t>
  </si>
  <si>
    <t xml:space="preserve"> - Từ 41- 45</t>
  </si>
  <si>
    <t xml:space="preserve"> - Từ 46- 50</t>
  </si>
  <si>
    <t xml:space="preserve"> - Từ 51- 55</t>
  </si>
  <si>
    <t xml:space="preserve"> - Từ 56- 60</t>
  </si>
  <si>
    <t xml:space="preserve"> - Trên 60</t>
  </si>
  <si>
    <t>Chia ra: - Dưới 31</t>
  </si>
  <si>
    <t xml:space="preserve"> - Từ 31- 35</t>
  </si>
  <si>
    <t>PropertyId</t>
  </si>
  <si>
    <t>Giatri</t>
  </si>
  <si>
    <t>Phiên bản 4.0.1 - T 9-2014</t>
  </si>
  <si>
    <t>Vùng đặc biệt khó khăn</t>
  </si>
  <si>
    <t>Dạy học 2 buổi ngày</t>
  </si>
  <si>
    <t>Có HS khuyết tật</t>
  </si>
  <si>
    <t>Có HS bán trú</t>
  </si>
  <si>
    <t>Có chi bộ Đảng</t>
  </si>
  <si>
    <t>Có HS nội trú</t>
  </si>
  <si>
    <t>Trình độ đào tạo (Hiệu trưởng)</t>
  </si>
  <si>
    <t>Trình độ đào tạo (Phó Hiệu trưởng)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</si>
</sst>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-;\-0;;@"/>
    <numFmt numFmtId="165" formatCode="0;\-0;;@"/>
  </numFmts>
  <fonts count="62">
    <font>
      <sz val="12"/>
      <name val=".VnTime"/>
      <family val="0"/>
    </font>
    <font>
      <sz val="11"/>
      <color indexed="8"/>
      <name val="Calibri"/>
      <family val="2"/>
    </font>
    <font>
      <sz val="8"/>
      <name val="Tahoma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12"/>
      <name val="Times New Roman"/>
      <family val="1"/>
    </font>
    <font>
      <sz val="14"/>
      <name val="Times New Roman"/>
      <family val="1"/>
    </font>
    <font>
      <u val="single"/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vertAlign val="superscript"/>
      <sz val="12"/>
      <name val="Times New Roman"/>
      <family val="1"/>
    </font>
    <font>
      <i/>
      <sz val="10"/>
      <color indexed="18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i/>
      <vertAlign val="superscript"/>
      <sz val="10"/>
      <color indexed="62"/>
      <name val="Times New Roman"/>
      <family val="1"/>
    </font>
    <font>
      <i/>
      <sz val="10"/>
      <color indexed="62"/>
      <name val="Times New Roman"/>
      <family val="1"/>
    </font>
    <font>
      <i/>
      <sz val="12"/>
      <name val="Times New Roman"/>
      <family val="1"/>
    </font>
    <font>
      <sz val="8"/>
      <color indexed="62"/>
      <name val="Verdana"/>
      <family val="2"/>
    </font>
    <font>
      <sz val="9"/>
      <color indexed="62"/>
      <name val="Times New Roman"/>
      <family val="1"/>
    </font>
    <font>
      <i/>
      <sz val="8"/>
      <name val="Times New Roman"/>
      <family val="1"/>
    </font>
    <font>
      <sz val="10"/>
      <color indexed="12"/>
      <name val="Times New Roman"/>
      <family val="1"/>
    </font>
    <font>
      <sz val="12"/>
      <color indexed="10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E7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2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 style="hair"/>
      <bottom style="hair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thin"/>
      <top style="hair"/>
      <bottom/>
    </border>
    <border>
      <left style="medium"/>
      <right style="thin"/>
      <top style="hair"/>
      <bottom style="thin"/>
    </border>
    <border>
      <left style="medium"/>
      <right style="thin"/>
      <top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/>
      <bottom style="thin"/>
    </border>
    <border>
      <left style="thin"/>
      <right style="thin"/>
      <top style="hair"/>
      <bottom style="medium"/>
    </border>
    <border>
      <left style="thin"/>
      <right style="medium"/>
      <top style="hair"/>
      <bottom style="hair"/>
    </border>
    <border>
      <left style="thin"/>
      <right/>
      <top style="hair"/>
      <bottom/>
    </border>
    <border>
      <left style="thin"/>
      <right style="medium"/>
      <top style="hair"/>
      <bottom/>
    </border>
    <border>
      <left style="thin"/>
      <right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 style="hair"/>
      <bottom style="thin"/>
    </border>
    <border>
      <left style="thin"/>
      <right style="medium"/>
      <top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0" fontId="3" fillId="0" borderId="10" xfId="0" applyFont="1" applyBorder="1" applyAlignment="1" applyProtection="1">
      <alignment/>
      <protection locked="0"/>
    </xf>
    <xf numFmtId="0" fontId="5" fillId="0" borderId="11" xfId="0" applyFont="1" applyFill="1" applyBorder="1" applyAlignment="1" applyProtection="1">
      <alignment horizontal="center"/>
      <protection/>
    </xf>
    <xf numFmtId="0" fontId="5" fillId="0" borderId="12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25" fillId="0" borderId="0" xfId="0" applyFont="1" applyAlignment="1" applyProtection="1">
      <alignment vertical="top"/>
      <protection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12" fillId="0" borderId="14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/>
      <protection/>
    </xf>
    <xf numFmtId="165" fontId="3" fillId="0" borderId="0" xfId="0" applyNumberFormat="1" applyFont="1" applyAlignment="1" applyProtection="1">
      <alignment/>
      <protection/>
    </xf>
    <xf numFmtId="165" fontId="3" fillId="0" borderId="0" xfId="0" applyNumberFormat="1" applyFont="1" applyAlignment="1" applyProtection="1">
      <alignment horizontal="left"/>
      <protection/>
    </xf>
    <xf numFmtId="165" fontId="14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left" vertical="center"/>
      <protection/>
    </xf>
    <xf numFmtId="0" fontId="20" fillId="0" borderId="0" xfId="0" applyFont="1" applyAlignment="1" applyProtection="1">
      <alignment/>
      <protection/>
    </xf>
    <xf numFmtId="165" fontId="5" fillId="34" borderId="10" xfId="0" applyNumberFormat="1" applyFont="1" applyFill="1" applyBorder="1" applyAlignment="1" applyProtection="1">
      <alignment/>
      <protection/>
    </xf>
    <xf numFmtId="165" fontId="5" fillId="34" borderId="16" xfId="0" applyNumberFormat="1" applyFont="1" applyFill="1" applyBorder="1" applyAlignment="1" applyProtection="1">
      <alignment/>
      <protection/>
    </xf>
    <xf numFmtId="0" fontId="12" fillId="0" borderId="14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12" fillId="35" borderId="14" xfId="0" applyFont="1" applyFill="1" applyBorder="1" applyAlignment="1">
      <alignment horizontal="center" vertical="center"/>
    </xf>
    <xf numFmtId="0" fontId="27" fillId="0" borderId="0" xfId="0" applyFont="1" applyAlignment="1" applyProtection="1">
      <alignment/>
      <protection/>
    </xf>
    <xf numFmtId="0" fontId="3" fillId="0" borderId="0" xfId="0" applyFont="1" applyFill="1" applyAlignment="1">
      <alignment/>
    </xf>
    <xf numFmtId="0" fontId="3" fillId="36" borderId="17" xfId="0" applyFont="1" applyFill="1" applyBorder="1" applyAlignment="1" applyProtection="1">
      <alignment horizontal="left" indent="1"/>
      <protection/>
    </xf>
    <xf numFmtId="0" fontId="3" fillId="36" borderId="18" xfId="0" applyFont="1" applyFill="1" applyBorder="1" applyAlignment="1" applyProtection="1">
      <alignment horizontal="left" indent="5"/>
      <protection/>
    </xf>
    <xf numFmtId="0" fontId="3" fillId="36" borderId="19" xfId="0" applyFont="1" applyFill="1" applyBorder="1" applyAlignment="1" applyProtection="1">
      <alignment horizontal="left" indent="5"/>
      <protection/>
    </xf>
    <xf numFmtId="0" fontId="3" fillId="36" borderId="20" xfId="0" applyFont="1" applyFill="1" applyBorder="1" applyAlignment="1" applyProtection="1">
      <alignment horizontal="left" indent="5"/>
      <protection/>
    </xf>
    <xf numFmtId="0" fontId="3" fillId="36" borderId="18" xfId="0" applyFont="1" applyFill="1" applyBorder="1" applyAlignment="1">
      <alignment horizontal="left" indent="5"/>
    </xf>
    <xf numFmtId="0" fontId="7" fillId="36" borderId="18" xfId="0" applyFont="1" applyFill="1" applyBorder="1" applyAlignment="1" applyProtection="1">
      <alignment horizontal="left" indent="1"/>
      <protection/>
    </xf>
    <xf numFmtId="0" fontId="7" fillId="36" borderId="18" xfId="0" applyFont="1" applyFill="1" applyBorder="1" applyAlignment="1" applyProtection="1">
      <alignment horizontal="left" indent="5"/>
      <protection/>
    </xf>
    <xf numFmtId="0" fontId="7" fillId="36" borderId="21" xfId="0" applyFont="1" applyFill="1" applyBorder="1" applyAlignment="1" applyProtection="1">
      <alignment horizontal="left" indent="5"/>
      <protection/>
    </xf>
    <xf numFmtId="49" fontId="3" fillId="36" borderId="18" xfId="0" applyNumberFormat="1" applyFont="1" applyFill="1" applyBorder="1" applyAlignment="1" applyProtection="1">
      <alignment horizontal="left" indent="5"/>
      <protection/>
    </xf>
    <xf numFmtId="49" fontId="3" fillId="36" borderId="20" xfId="0" applyNumberFormat="1" applyFont="1" applyFill="1" applyBorder="1" applyAlignment="1" applyProtection="1">
      <alignment horizontal="left" indent="5"/>
      <protection/>
    </xf>
    <xf numFmtId="0" fontId="13" fillId="36" borderId="21" xfId="0" applyFont="1" applyFill="1" applyBorder="1" applyAlignment="1" applyProtection="1">
      <alignment horizontal="left" wrapText="1" indent="1"/>
      <protection/>
    </xf>
    <xf numFmtId="0" fontId="3" fillId="36" borderId="17" xfId="0" applyFont="1" applyFill="1" applyBorder="1" applyAlignment="1">
      <alignment horizontal="left" indent="1"/>
    </xf>
    <xf numFmtId="0" fontId="3" fillId="36" borderId="20" xfId="0" applyFont="1" applyFill="1" applyBorder="1" applyAlignment="1">
      <alignment horizontal="left" indent="5"/>
    </xf>
    <xf numFmtId="0" fontId="3" fillId="36" borderId="17" xfId="0" applyFont="1" applyFill="1" applyBorder="1" applyAlignment="1">
      <alignment horizontal="left" wrapText="1" indent="1"/>
    </xf>
    <xf numFmtId="0" fontId="3" fillId="36" borderId="21" xfId="0" applyFont="1" applyFill="1" applyBorder="1" applyAlignment="1">
      <alignment horizontal="left" indent="5"/>
    </xf>
    <xf numFmtId="0" fontId="3" fillId="36" borderId="22" xfId="0" applyFont="1" applyFill="1" applyBorder="1" applyAlignment="1" applyProtection="1">
      <alignment horizontal="left" wrapText="1" indent="1"/>
      <protection/>
    </xf>
    <xf numFmtId="0" fontId="3" fillId="36" borderId="18" xfId="0" applyFont="1" applyFill="1" applyBorder="1" applyAlignment="1" applyProtection="1">
      <alignment horizontal="left" wrapText="1" indent="5"/>
      <protection/>
    </xf>
    <xf numFmtId="0" fontId="3" fillId="36" borderId="18" xfId="0" applyFont="1" applyFill="1" applyBorder="1" applyAlignment="1" applyProtection="1">
      <alignment horizontal="left" indent="1"/>
      <protection/>
    </xf>
    <xf numFmtId="0" fontId="3" fillId="36" borderId="18" xfId="0" applyFont="1" applyFill="1" applyBorder="1" applyAlignment="1" applyProtection="1">
      <alignment horizontal="left" wrapText="1" indent="1"/>
      <protection/>
    </xf>
    <xf numFmtId="0" fontId="3" fillId="36" borderId="18" xfId="0" applyFont="1" applyFill="1" applyBorder="1" applyAlignment="1" applyProtection="1">
      <alignment horizontal="left" indent="6"/>
      <protection/>
    </xf>
    <xf numFmtId="165" fontId="5" fillId="37" borderId="11" xfId="0" applyNumberFormat="1" applyFont="1" applyFill="1" applyBorder="1" applyAlignment="1" applyProtection="1">
      <alignment/>
      <protection/>
    </xf>
    <xf numFmtId="165" fontId="5" fillId="37" borderId="13" xfId="0" applyNumberFormat="1" applyFont="1" applyFill="1" applyBorder="1" applyAlignment="1" applyProtection="1">
      <alignment/>
      <protection/>
    </xf>
    <xf numFmtId="165" fontId="5" fillId="37" borderId="23" xfId="0" applyNumberFormat="1" applyFont="1" applyFill="1" applyBorder="1" applyAlignment="1" applyProtection="1">
      <alignment/>
      <protection/>
    </xf>
    <xf numFmtId="165" fontId="5" fillId="37" borderId="12" xfId="0" applyNumberFormat="1" applyFont="1" applyFill="1" applyBorder="1" applyAlignment="1" applyProtection="1">
      <alignment/>
      <protection/>
    </xf>
    <xf numFmtId="165" fontId="5" fillId="37" borderId="24" xfId="0" applyNumberFormat="1" applyFont="1" applyFill="1" applyBorder="1" applyAlignment="1" applyProtection="1">
      <alignment/>
      <protection/>
    </xf>
    <xf numFmtId="165" fontId="5" fillId="37" borderId="25" xfId="0" applyNumberFormat="1" applyFont="1" applyFill="1" applyBorder="1" applyAlignment="1" applyProtection="1">
      <alignment/>
      <protection/>
    </xf>
    <xf numFmtId="165" fontId="5" fillId="37" borderId="26" xfId="0" applyNumberFormat="1" applyFont="1" applyFill="1" applyBorder="1" applyAlignment="1" applyProtection="1">
      <alignment/>
      <protection/>
    </xf>
    <xf numFmtId="0" fontId="13" fillId="37" borderId="15" xfId="0" applyFont="1" applyFill="1" applyBorder="1" applyAlignment="1" applyProtection="1">
      <alignment horizontal="left" vertical="center"/>
      <protection/>
    </xf>
    <xf numFmtId="0" fontId="13" fillId="37" borderId="15" xfId="0" applyFont="1" applyFill="1" applyBorder="1" applyAlignment="1">
      <alignment horizontal="left" vertical="center"/>
    </xf>
    <xf numFmtId="0" fontId="13" fillId="37" borderId="15" xfId="0" applyFont="1" applyFill="1" applyBorder="1" applyAlignment="1">
      <alignment horizontal="left" vertical="center" wrapText="1"/>
    </xf>
    <xf numFmtId="0" fontId="28" fillId="37" borderId="15" xfId="0" applyFont="1" applyFill="1" applyBorder="1" applyAlignment="1">
      <alignment horizontal="left" vertical="center" indent="1"/>
    </xf>
    <xf numFmtId="165" fontId="3" fillId="0" borderId="12" xfId="0" applyNumberFormat="1" applyFont="1" applyFill="1" applyBorder="1" applyAlignment="1" applyProtection="1">
      <alignment/>
      <protection locked="0"/>
    </xf>
    <xf numFmtId="165" fontId="3" fillId="0" borderId="27" xfId="0" applyNumberFormat="1" applyFont="1" applyFill="1" applyBorder="1" applyAlignment="1" applyProtection="1">
      <alignment/>
      <protection locked="0"/>
    </xf>
    <xf numFmtId="165" fontId="3" fillId="0" borderId="24" xfId="0" applyNumberFormat="1" applyFont="1" applyFill="1" applyBorder="1" applyAlignment="1" applyProtection="1">
      <alignment/>
      <protection locked="0"/>
    </xf>
    <xf numFmtId="165" fontId="3" fillId="0" borderId="28" xfId="0" applyNumberFormat="1" applyFont="1" applyFill="1" applyBorder="1" applyAlignment="1" applyProtection="1">
      <alignment/>
      <protection locked="0"/>
    </xf>
    <xf numFmtId="165" fontId="3" fillId="0" borderId="29" xfId="0" applyNumberFormat="1" applyFont="1" applyFill="1" applyBorder="1" applyAlignment="1" applyProtection="1">
      <alignment/>
      <protection locked="0"/>
    </xf>
    <xf numFmtId="165" fontId="3" fillId="0" borderId="26" xfId="0" applyNumberFormat="1" applyFont="1" applyFill="1" applyBorder="1" applyAlignment="1" applyProtection="1">
      <alignment/>
      <protection locked="0"/>
    </xf>
    <xf numFmtId="165" fontId="3" fillId="0" borderId="30" xfId="0" applyNumberFormat="1" applyFont="1" applyFill="1" applyBorder="1" applyAlignment="1" applyProtection="1">
      <alignment/>
      <protection locked="0"/>
    </xf>
    <xf numFmtId="165" fontId="3" fillId="0" borderId="31" xfId="0" applyNumberFormat="1" applyFont="1" applyFill="1" applyBorder="1" applyAlignment="1" applyProtection="1">
      <alignment/>
      <protection locked="0"/>
    </xf>
    <xf numFmtId="0" fontId="3" fillId="0" borderId="12" xfId="0" applyFont="1" applyFill="1" applyBorder="1" applyAlignment="1" applyProtection="1">
      <alignment/>
      <protection locked="0"/>
    </xf>
    <xf numFmtId="0" fontId="3" fillId="0" borderId="27" xfId="0" applyFont="1" applyFill="1" applyBorder="1" applyAlignment="1" applyProtection="1">
      <alignment/>
      <protection locked="0"/>
    </xf>
    <xf numFmtId="0" fontId="3" fillId="0" borderId="13" xfId="0" applyFont="1" applyFill="1" applyBorder="1" applyAlignment="1" applyProtection="1">
      <alignment/>
      <protection locked="0"/>
    </xf>
    <xf numFmtId="0" fontId="3" fillId="0" borderId="32" xfId="0" applyFont="1" applyFill="1" applyBorder="1" applyAlignment="1" applyProtection="1">
      <alignment/>
      <protection locked="0"/>
    </xf>
    <xf numFmtId="0" fontId="3" fillId="0" borderId="24" xfId="0" applyFont="1" applyFill="1" applyBorder="1" applyAlignment="1" applyProtection="1">
      <alignment/>
      <protection locked="0"/>
    </xf>
    <xf numFmtId="0" fontId="3" fillId="0" borderId="29" xfId="0" applyFont="1" applyFill="1" applyBorder="1" applyAlignment="1" applyProtection="1">
      <alignment/>
      <protection locked="0"/>
    </xf>
    <xf numFmtId="165" fontId="3" fillId="0" borderId="10" xfId="0" applyNumberFormat="1" applyFont="1" applyFill="1" applyBorder="1" applyAlignment="1" applyProtection="1">
      <alignment/>
      <protection locked="0"/>
    </xf>
    <xf numFmtId="165" fontId="3" fillId="0" borderId="16" xfId="0" applyNumberFormat="1" applyFont="1" applyFill="1" applyBorder="1" applyAlignment="1" applyProtection="1">
      <alignment/>
      <protection locked="0"/>
    </xf>
    <xf numFmtId="165" fontId="3" fillId="0" borderId="11" xfId="0" applyNumberFormat="1" applyFont="1" applyFill="1" applyBorder="1" applyAlignment="1" applyProtection="1">
      <alignment/>
      <protection locked="0"/>
    </xf>
    <xf numFmtId="165" fontId="3" fillId="0" borderId="33" xfId="0" applyNumberFormat="1" applyFont="1" applyFill="1" applyBorder="1" applyAlignment="1" applyProtection="1">
      <alignment/>
      <protection locked="0"/>
    </xf>
    <xf numFmtId="165" fontId="3" fillId="0" borderId="13" xfId="0" applyNumberFormat="1" applyFont="1" applyFill="1" applyBorder="1" applyAlignment="1" applyProtection="1">
      <alignment/>
      <protection locked="0"/>
    </xf>
    <xf numFmtId="165" fontId="3" fillId="0" borderId="32" xfId="0" applyNumberFormat="1" applyFont="1" applyFill="1" applyBorder="1" applyAlignment="1" applyProtection="1">
      <alignment/>
      <protection locked="0"/>
    </xf>
    <xf numFmtId="165" fontId="3" fillId="0" borderId="34" xfId="0" applyNumberFormat="1" applyFont="1" applyFill="1" applyBorder="1" applyAlignment="1" applyProtection="1">
      <alignment/>
      <protection locked="0"/>
    </xf>
    <xf numFmtId="0" fontId="3" fillId="0" borderId="34" xfId="0" applyFont="1" applyFill="1" applyBorder="1" applyAlignment="1" applyProtection="1">
      <alignment/>
      <protection locked="0"/>
    </xf>
    <xf numFmtId="0" fontId="3" fillId="0" borderId="35" xfId="0" applyFont="1" applyFill="1" applyBorder="1" applyAlignment="1" applyProtection="1">
      <alignment/>
      <protection locked="0"/>
    </xf>
    <xf numFmtId="0" fontId="13" fillId="36" borderId="15" xfId="0" applyFont="1" applyFill="1" applyBorder="1" applyAlignment="1" applyProtection="1">
      <alignment horizontal="left" vertical="center"/>
      <protection/>
    </xf>
    <xf numFmtId="165" fontId="5" fillId="37" borderId="10" xfId="0" applyNumberFormat="1" applyFont="1" applyFill="1" applyBorder="1" applyAlignment="1" applyProtection="1">
      <alignment/>
      <protection/>
    </xf>
    <xf numFmtId="165" fontId="5" fillId="37" borderId="16" xfId="0" applyNumberFormat="1" applyFont="1" applyFill="1" applyBorder="1" applyAlignment="1" applyProtection="1">
      <alignment/>
      <protection/>
    </xf>
    <xf numFmtId="165" fontId="5" fillId="37" borderId="10" xfId="0" applyNumberFormat="1" applyFont="1" applyFill="1" applyBorder="1" applyAlignment="1" applyProtection="1">
      <alignment/>
      <protection/>
    </xf>
    <xf numFmtId="0" fontId="22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center" vertical="center"/>
      <protection/>
    </xf>
    <xf numFmtId="49" fontId="6" fillId="0" borderId="36" xfId="0" applyNumberFormat="1" applyFont="1" applyFill="1" applyBorder="1" applyAlignment="1" applyProtection="1">
      <alignment horizontal="center" wrapText="1"/>
      <protection locked="0"/>
    </xf>
    <xf numFmtId="0" fontId="10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Alignment="1" applyProtection="1">
      <alignment horizontal="center"/>
      <protection/>
    </xf>
    <xf numFmtId="0" fontId="6" fillId="0" borderId="0" xfId="0" applyFont="1" applyAlignment="1" applyProtection="1">
      <alignment horizontal="left" vertical="center"/>
      <protection/>
    </xf>
    <xf numFmtId="0" fontId="18" fillId="36" borderId="37" xfId="0" applyFont="1" applyFill="1" applyBorder="1" applyAlignment="1" applyProtection="1">
      <alignment horizontal="left"/>
      <protection/>
    </xf>
    <xf numFmtId="0" fontId="18" fillId="36" borderId="38" xfId="0" applyFont="1" applyFill="1" applyBorder="1" applyAlignment="1" applyProtection="1">
      <alignment horizontal="left"/>
      <protection/>
    </xf>
    <xf numFmtId="0" fontId="18" fillId="36" borderId="39" xfId="0" applyFont="1" applyFill="1" applyBorder="1" applyAlignment="1" applyProtection="1">
      <alignment horizontal="left"/>
      <protection/>
    </xf>
    <xf numFmtId="0" fontId="18" fillId="36" borderId="34" xfId="0" applyFont="1" applyFill="1" applyBorder="1" applyAlignment="1" applyProtection="1">
      <alignment horizontal="left" vertical="top"/>
      <protection/>
    </xf>
    <xf numFmtId="0" fontId="18" fillId="36" borderId="40" xfId="0" applyFont="1" applyFill="1" applyBorder="1" applyAlignment="1" applyProtection="1">
      <alignment horizontal="left" vertical="top"/>
      <protection/>
    </xf>
    <xf numFmtId="0" fontId="18" fillId="36" borderId="41" xfId="0" applyFont="1" applyFill="1" applyBorder="1" applyAlignment="1" applyProtection="1">
      <alignment horizontal="left" vertical="top"/>
      <protection/>
    </xf>
    <xf numFmtId="0" fontId="18" fillId="36" borderId="34" xfId="0" applyFont="1" applyFill="1" applyBorder="1" applyAlignment="1" applyProtection="1">
      <alignment horizontal="left"/>
      <protection/>
    </xf>
    <xf numFmtId="0" fontId="18" fillId="36" borderId="40" xfId="0" applyFont="1" applyFill="1" applyBorder="1" applyAlignment="1" applyProtection="1">
      <alignment horizontal="left"/>
      <protection/>
    </xf>
    <xf numFmtId="0" fontId="18" fillId="36" borderId="41" xfId="0" applyFont="1" applyFill="1" applyBorder="1" applyAlignment="1" applyProtection="1">
      <alignment horizontal="left"/>
      <protection/>
    </xf>
    <xf numFmtId="0" fontId="18" fillId="36" borderId="28" xfId="0" applyFont="1" applyFill="1" applyBorder="1" applyAlignment="1" applyProtection="1">
      <alignment horizontal="left"/>
      <protection/>
    </xf>
    <xf numFmtId="0" fontId="18" fillId="36" borderId="42" xfId="0" applyFont="1" applyFill="1" applyBorder="1" applyAlignment="1" applyProtection="1">
      <alignment horizontal="left"/>
      <protection/>
    </xf>
    <xf numFmtId="0" fontId="18" fillId="36" borderId="43" xfId="0" applyFont="1" applyFill="1" applyBorder="1" applyAlignment="1" applyProtection="1">
      <alignment horizontal="left"/>
      <protection/>
    </xf>
    <xf numFmtId="0" fontId="18" fillId="36" borderId="44" xfId="0" applyFont="1" applyFill="1" applyBorder="1" applyAlignment="1" applyProtection="1">
      <alignment horizontal="left"/>
      <protection/>
    </xf>
    <xf numFmtId="0" fontId="18" fillId="36" borderId="45" xfId="0" applyFont="1" applyFill="1" applyBorder="1" applyAlignment="1" applyProtection="1">
      <alignment horizontal="left"/>
      <protection/>
    </xf>
    <xf numFmtId="0" fontId="18" fillId="36" borderId="46" xfId="0" applyFont="1" applyFill="1" applyBorder="1" applyAlignment="1" applyProtection="1">
      <alignment horizontal="left"/>
      <protection/>
    </xf>
    <xf numFmtId="0" fontId="19" fillId="36" borderId="35" xfId="0" applyFont="1" applyFill="1" applyBorder="1" applyAlignment="1" applyProtection="1">
      <alignment horizontal="left"/>
      <protection/>
    </xf>
    <xf numFmtId="0" fontId="19" fillId="36" borderId="47" xfId="0" applyFont="1" applyFill="1" applyBorder="1" applyAlignment="1" applyProtection="1">
      <alignment horizontal="left"/>
      <protection/>
    </xf>
    <xf numFmtId="0" fontId="19" fillId="36" borderId="48" xfId="0" applyFont="1" applyFill="1" applyBorder="1" applyAlignment="1" applyProtection="1">
      <alignment horizontal="left"/>
      <protection/>
    </xf>
    <xf numFmtId="0" fontId="18" fillId="36" borderId="35" xfId="0" applyFont="1" applyFill="1" applyBorder="1" applyAlignment="1" applyProtection="1">
      <alignment horizontal="left"/>
      <protection/>
    </xf>
    <xf numFmtId="0" fontId="18" fillId="36" borderId="47" xfId="0" applyFont="1" applyFill="1" applyBorder="1" applyAlignment="1" applyProtection="1">
      <alignment horizontal="left"/>
      <protection/>
    </xf>
    <xf numFmtId="0" fontId="18" fillId="36" borderId="48" xfId="0" applyFont="1" applyFill="1" applyBorder="1" applyAlignment="1" applyProtection="1">
      <alignment horizontal="left"/>
      <protection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10" fillId="33" borderId="49" xfId="0" applyFont="1" applyFill="1" applyBorder="1" applyAlignment="1" applyProtection="1">
      <alignment horizontal="center" vertical="center"/>
      <protection/>
    </xf>
    <xf numFmtId="0" fontId="10" fillId="33" borderId="50" xfId="0" applyFont="1" applyFill="1" applyBorder="1" applyAlignment="1" applyProtection="1">
      <alignment horizontal="center" vertical="center"/>
      <protection/>
    </xf>
    <xf numFmtId="49" fontId="3" fillId="0" borderId="37" xfId="0" applyNumberFormat="1" applyFont="1" applyFill="1" applyBorder="1" applyAlignment="1" applyProtection="1">
      <alignment horizontal="left" wrapText="1"/>
      <protection locked="0"/>
    </xf>
    <xf numFmtId="49" fontId="3" fillId="0" borderId="38" xfId="0" applyNumberFormat="1" applyFont="1" applyFill="1" applyBorder="1" applyAlignment="1" applyProtection="1">
      <alignment horizontal="left" wrapText="1"/>
      <protection locked="0"/>
    </xf>
    <xf numFmtId="49" fontId="3" fillId="0" borderId="39" xfId="0" applyNumberFormat="1" applyFont="1" applyFill="1" applyBorder="1" applyAlignment="1" applyProtection="1">
      <alignment horizontal="left" wrapText="1"/>
      <protection locked="0"/>
    </xf>
    <xf numFmtId="0" fontId="5" fillId="0" borderId="37" xfId="0" applyNumberFormat="1" applyFont="1" applyFill="1" applyBorder="1" applyAlignment="1" applyProtection="1">
      <alignment horizontal="right"/>
      <protection locked="0"/>
    </xf>
    <xf numFmtId="0" fontId="5" fillId="0" borderId="39" xfId="0" applyNumberFormat="1" applyFont="1" applyFill="1" applyBorder="1" applyAlignment="1" applyProtection="1">
      <alignment horizontal="right"/>
      <protection locked="0"/>
    </xf>
    <xf numFmtId="49" fontId="3" fillId="0" borderId="37" xfId="0" applyNumberFormat="1" applyFont="1" applyFill="1" applyBorder="1" applyAlignment="1" applyProtection="1">
      <alignment horizontal="left"/>
      <protection locked="0"/>
    </xf>
    <xf numFmtId="49" fontId="3" fillId="0" borderId="38" xfId="0" applyNumberFormat="1" applyFont="1" applyFill="1" applyBorder="1" applyAlignment="1" applyProtection="1">
      <alignment horizontal="left"/>
      <protection locked="0"/>
    </xf>
    <xf numFmtId="49" fontId="3" fillId="0" borderId="39" xfId="0" applyNumberFormat="1" applyFont="1" applyFill="1" applyBorder="1" applyAlignment="1" applyProtection="1">
      <alignment horizontal="left"/>
      <protection locked="0"/>
    </xf>
    <xf numFmtId="49" fontId="3" fillId="0" borderId="34" xfId="0" applyNumberFormat="1" applyFont="1" applyFill="1" applyBorder="1" applyAlignment="1" applyProtection="1">
      <alignment horizontal="left" wrapText="1"/>
      <protection locked="0"/>
    </xf>
    <xf numFmtId="49" fontId="3" fillId="0" borderId="40" xfId="0" applyNumberFormat="1" applyFont="1" applyFill="1" applyBorder="1" applyAlignment="1" applyProtection="1">
      <alignment horizontal="left" wrapText="1"/>
      <protection locked="0"/>
    </xf>
    <xf numFmtId="49" fontId="3" fillId="0" borderId="41" xfId="0" applyNumberFormat="1" applyFont="1" applyFill="1" applyBorder="1" applyAlignment="1" applyProtection="1">
      <alignment horizontal="left" wrapText="1"/>
      <protection locked="0"/>
    </xf>
    <xf numFmtId="0" fontId="5" fillId="0" borderId="34" xfId="0" applyNumberFormat="1" applyFont="1" applyFill="1" applyBorder="1" applyAlignment="1" applyProtection="1">
      <alignment horizontal="right"/>
      <protection locked="0"/>
    </xf>
    <xf numFmtId="0" fontId="5" fillId="0" borderId="41" xfId="0" applyNumberFormat="1" applyFont="1" applyFill="1" applyBorder="1" applyAlignment="1" applyProtection="1">
      <alignment horizontal="right"/>
      <protection locked="0"/>
    </xf>
    <xf numFmtId="49" fontId="3" fillId="0" borderId="34" xfId="0" applyNumberFormat="1" applyFont="1" applyFill="1" applyBorder="1" applyAlignment="1" applyProtection="1">
      <alignment horizontal="left"/>
      <protection locked="0"/>
    </xf>
    <xf numFmtId="49" fontId="3" fillId="0" borderId="40" xfId="0" applyNumberFormat="1" applyFont="1" applyFill="1" applyBorder="1" applyAlignment="1" applyProtection="1">
      <alignment horizontal="left"/>
      <protection locked="0"/>
    </xf>
    <xf numFmtId="49" fontId="3" fillId="0" borderId="41" xfId="0" applyNumberFormat="1" applyFont="1" applyFill="1" applyBorder="1" applyAlignment="1" applyProtection="1">
      <alignment horizontal="left"/>
      <protection locked="0"/>
    </xf>
    <xf numFmtId="0" fontId="3" fillId="0" borderId="36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/>
    </xf>
    <xf numFmtId="49" fontId="3" fillId="0" borderId="35" xfId="0" applyNumberFormat="1" applyFont="1" applyFill="1" applyBorder="1" applyAlignment="1" applyProtection="1">
      <alignment horizontal="left" wrapText="1"/>
      <protection locked="0"/>
    </xf>
    <xf numFmtId="49" fontId="3" fillId="0" borderId="47" xfId="0" applyNumberFormat="1" applyFont="1" applyFill="1" applyBorder="1" applyAlignment="1" applyProtection="1">
      <alignment horizontal="left" wrapText="1"/>
      <protection locked="0"/>
    </xf>
    <xf numFmtId="49" fontId="3" fillId="0" borderId="48" xfId="0" applyNumberFormat="1" applyFont="1" applyFill="1" applyBorder="1" applyAlignment="1" applyProtection="1">
      <alignment horizontal="left" wrapText="1"/>
      <protection locked="0"/>
    </xf>
    <xf numFmtId="0" fontId="5" fillId="0" borderId="35" xfId="0" applyNumberFormat="1" applyFont="1" applyFill="1" applyBorder="1" applyAlignment="1" applyProtection="1">
      <alignment horizontal="right"/>
      <protection locked="0"/>
    </xf>
    <xf numFmtId="0" fontId="5" fillId="0" borderId="48" xfId="0" applyNumberFormat="1" applyFont="1" applyFill="1" applyBorder="1" applyAlignment="1" applyProtection="1">
      <alignment horizontal="right"/>
      <protection locked="0"/>
    </xf>
    <xf numFmtId="49" fontId="3" fillId="0" borderId="35" xfId="0" applyNumberFormat="1" applyFont="1" applyFill="1" applyBorder="1" applyAlignment="1" applyProtection="1">
      <alignment horizontal="left"/>
      <protection locked="0"/>
    </xf>
    <xf numFmtId="49" fontId="3" fillId="0" borderId="47" xfId="0" applyNumberFormat="1" applyFont="1" applyFill="1" applyBorder="1" applyAlignment="1" applyProtection="1">
      <alignment horizontal="left"/>
      <protection locked="0"/>
    </xf>
    <xf numFmtId="49" fontId="3" fillId="0" borderId="48" xfId="0" applyNumberFormat="1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23" fillId="0" borderId="51" xfId="0" applyFont="1" applyFill="1" applyBorder="1" applyAlignment="1" applyProtection="1">
      <alignment horizontal="center"/>
      <protection locked="0"/>
    </xf>
    <xf numFmtId="0" fontId="23" fillId="0" borderId="52" xfId="0" applyFont="1" applyFill="1" applyBorder="1" applyAlignment="1" applyProtection="1">
      <alignment horizontal="center"/>
      <protection locked="0"/>
    </xf>
    <xf numFmtId="0" fontId="0" fillId="0" borderId="51" xfId="0" applyFill="1" applyBorder="1" applyAlignment="1" applyProtection="1">
      <alignment horizontal="center"/>
      <protection/>
    </xf>
    <xf numFmtId="0" fontId="0" fillId="0" borderId="40" xfId="0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/>
      <protection/>
    </xf>
    <xf numFmtId="49" fontId="8" fillId="0" borderId="12" xfId="0" applyNumberFormat="1" applyFont="1" applyFill="1" applyBorder="1" applyAlignment="1" applyProtection="1">
      <alignment horizontal="left" wrapText="1"/>
      <protection locked="0"/>
    </xf>
    <xf numFmtId="49" fontId="6" fillId="0" borderId="35" xfId="0" applyNumberFormat="1" applyFont="1" applyFill="1" applyBorder="1" applyAlignment="1" applyProtection="1">
      <alignment horizontal="center" vertical="top" wrapText="1"/>
      <protection locked="0"/>
    </xf>
    <xf numFmtId="49" fontId="6" fillId="0" borderId="47" xfId="0" applyNumberFormat="1" applyFont="1" applyFill="1" applyBorder="1" applyAlignment="1" applyProtection="1">
      <alignment horizontal="center" vertical="top" wrapText="1"/>
      <protection locked="0"/>
    </xf>
    <xf numFmtId="49" fontId="6" fillId="0" borderId="48" xfId="0" applyNumberFormat="1" applyFont="1" applyFill="1" applyBorder="1" applyAlignment="1" applyProtection="1">
      <alignment horizontal="center" vertical="top" wrapText="1"/>
      <protection locked="0"/>
    </xf>
    <xf numFmtId="0" fontId="6" fillId="0" borderId="35" xfId="0" applyFont="1" applyFill="1" applyBorder="1" applyAlignment="1" applyProtection="1">
      <alignment horizontal="center" wrapText="1"/>
      <protection locked="0"/>
    </xf>
    <xf numFmtId="0" fontId="6" fillId="0" borderId="47" xfId="0" applyFont="1" applyFill="1" applyBorder="1" applyAlignment="1" applyProtection="1">
      <alignment horizontal="center" wrapText="1"/>
      <protection locked="0"/>
    </xf>
    <xf numFmtId="0" fontId="6" fillId="0" borderId="48" xfId="0" applyFont="1" applyFill="1" applyBorder="1" applyAlignment="1" applyProtection="1">
      <alignment horizontal="center" wrapText="1"/>
      <protection locked="0"/>
    </xf>
    <xf numFmtId="49" fontId="3" fillId="0" borderId="34" xfId="0" applyNumberFormat="1" applyFont="1" applyFill="1" applyBorder="1" applyAlignment="1" applyProtection="1">
      <alignment horizontal="left" vertical="top" wrapText="1"/>
      <protection locked="0"/>
    </xf>
    <xf numFmtId="49" fontId="3" fillId="0" borderId="40" xfId="0" applyNumberFormat="1" applyFont="1" applyFill="1" applyBorder="1" applyAlignment="1" applyProtection="1">
      <alignment horizontal="left" vertical="top" wrapText="1"/>
      <protection locked="0"/>
    </xf>
    <xf numFmtId="49" fontId="3" fillId="0" borderId="41" xfId="0" applyNumberFormat="1" applyFont="1" applyFill="1" applyBorder="1" applyAlignment="1" applyProtection="1">
      <alignment horizontal="left" vertical="top" wrapText="1"/>
      <protection locked="0"/>
    </xf>
    <xf numFmtId="49" fontId="3" fillId="0" borderId="12" xfId="0" applyNumberFormat="1" applyFont="1" applyFill="1" applyBorder="1" applyAlignment="1" applyProtection="1">
      <alignment horizontal="left" wrapText="1"/>
      <protection locked="0"/>
    </xf>
    <xf numFmtId="49" fontId="3" fillId="0" borderId="23" xfId="0" applyNumberFormat="1" applyFont="1" applyFill="1" applyBorder="1" applyAlignment="1" applyProtection="1">
      <alignment horizontal="left" wrapText="1"/>
      <protection locked="0"/>
    </xf>
    <xf numFmtId="49" fontId="3" fillId="0" borderId="12" xfId="0" applyNumberFormat="1" applyFont="1" applyFill="1" applyBorder="1" applyAlignment="1" applyProtection="1">
      <alignment horizontal="left" vertical="top" wrapText="1"/>
      <protection locked="0"/>
    </xf>
    <xf numFmtId="49" fontId="5" fillId="0" borderId="36" xfId="0" applyNumberFormat="1" applyFont="1" applyFill="1" applyBorder="1" applyAlignment="1" applyProtection="1">
      <alignment wrapText="1"/>
      <protection locked="0"/>
    </xf>
    <xf numFmtId="0" fontId="5" fillId="0" borderId="36" xfId="0" applyFont="1" applyFill="1" applyBorder="1" applyAlignment="1" applyProtection="1">
      <alignment horizontal="center"/>
      <protection locked="0"/>
    </xf>
    <xf numFmtId="165" fontId="14" fillId="33" borderId="53" xfId="0" applyNumberFormat="1" applyFont="1" applyFill="1" applyBorder="1" applyAlignment="1" applyProtection="1">
      <alignment horizontal="center" vertical="center" wrapText="1"/>
      <protection/>
    </xf>
    <xf numFmtId="165" fontId="14" fillId="33" borderId="54" xfId="0" applyNumberFormat="1" applyFont="1" applyFill="1" applyBorder="1" applyAlignment="1" applyProtection="1">
      <alignment horizontal="center" vertical="center" wrapText="1"/>
      <protection/>
    </xf>
    <xf numFmtId="165" fontId="14" fillId="33" borderId="25" xfId="0" applyNumberFormat="1" applyFont="1" applyFill="1" applyBorder="1" applyAlignment="1" applyProtection="1">
      <alignment horizontal="center" vertical="center" wrapText="1"/>
      <protection/>
    </xf>
    <xf numFmtId="165" fontId="14" fillId="33" borderId="10" xfId="0" applyNumberFormat="1" applyFont="1" applyFill="1" applyBorder="1" applyAlignment="1" applyProtection="1">
      <alignment horizontal="center" vertical="center" wrapText="1"/>
      <protection/>
    </xf>
    <xf numFmtId="0" fontId="13" fillId="38" borderId="15" xfId="0" applyFont="1" applyFill="1" applyBorder="1" applyAlignment="1" applyProtection="1">
      <alignment horizontal="left"/>
      <protection/>
    </xf>
    <xf numFmtId="0" fontId="13" fillId="38" borderId="55" xfId="0" applyFont="1" applyFill="1" applyBorder="1" applyAlignment="1" applyProtection="1">
      <alignment horizontal="left"/>
      <protection/>
    </xf>
    <xf numFmtId="0" fontId="13" fillId="38" borderId="56" xfId="0" applyFont="1" applyFill="1" applyBorder="1" applyAlignment="1" applyProtection="1">
      <alignment horizontal="left"/>
      <protection/>
    </xf>
    <xf numFmtId="165" fontId="14" fillId="33" borderId="57" xfId="0" applyNumberFormat="1" applyFont="1" applyFill="1" applyBorder="1" applyAlignment="1" applyProtection="1">
      <alignment horizontal="center" vertical="center" wrapText="1"/>
      <protection/>
    </xf>
    <xf numFmtId="0" fontId="13" fillId="38" borderId="15" xfId="0" applyFont="1" applyFill="1" applyBorder="1" applyAlignment="1" applyProtection="1">
      <alignment horizontal="left" vertical="center"/>
      <protection/>
    </xf>
    <xf numFmtId="0" fontId="13" fillId="38" borderId="55" xfId="0" applyFont="1" applyFill="1" applyBorder="1" applyAlignment="1" applyProtection="1">
      <alignment horizontal="left" vertical="center"/>
      <protection/>
    </xf>
    <xf numFmtId="0" fontId="13" fillId="38" borderId="56" xfId="0" applyFont="1" applyFill="1" applyBorder="1" applyAlignment="1" applyProtection="1">
      <alignment horizontal="left" vertical="center"/>
      <protection/>
    </xf>
    <xf numFmtId="0" fontId="5" fillId="33" borderId="58" xfId="0" applyFont="1" applyFill="1" applyBorder="1" applyAlignment="1" applyProtection="1">
      <alignment horizontal="center" vertical="center" wrapText="1"/>
      <protection/>
    </xf>
    <xf numFmtId="0" fontId="5" fillId="33" borderId="59" xfId="0" applyFont="1" applyFill="1" applyBorder="1" applyAlignment="1" applyProtection="1">
      <alignment horizontal="center" vertical="center" wrapText="1"/>
      <protection/>
    </xf>
    <xf numFmtId="0" fontId="5" fillId="33" borderId="60" xfId="0" applyFont="1" applyFill="1" applyBorder="1" applyAlignment="1" applyProtection="1">
      <alignment horizontal="center" vertical="center" wrapText="1"/>
      <protection/>
    </xf>
    <xf numFmtId="165" fontId="14" fillId="33" borderId="61" xfId="0" applyNumberFormat="1" applyFont="1" applyFill="1" applyBorder="1" applyAlignment="1" applyProtection="1">
      <alignment horizontal="center" vertical="center" wrapText="1"/>
      <protection/>
    </xf>
    <xf numFmtId="165" fontId="14" fillId="33" borderId="62" xfId="0" applyNumberFormat="1" applyFont="1" applyFill="1" applyBorder="1" applyAlignment="1" applyProtection="1">
      <alignment horizontal="center" vertical="center" wrapText="1"/>
      <protection/>
    </xf>
    <xf numFmtId="165" fontId="14" fillId="33" borderId="63" xfId="0" applyNumberFormat="1" applyFont="1" applyFill="1" applyBorder="1" applyAlignment="1" applyProtection="1">
      <alignment horizontal="center" vertical="center" wrapText="1"/>
      <protection/>
    </xf>
    <xf numFmtId="165" fontId="14" fillId="33" borderId="64" xfId="0" applyNumberFormat="1" applyFont="1" applyFill="1" applyBorder="1" applyAlignment="1" applyProtection="1">
      <alignment horizontal="center" vertical="center" wrapText="1"/>
      <protection/>
    </xf>
    <xf numFmtId="165" fontId="15" fillId="33" borderId="63" xfId="0" applyNumberFormat="1" applyFont="1" applyFill="1" applyBorder="1" applyAlignment="1" applyProtection="1">
      <alignment horizontal="center" vertical="center" wrapText="1"/>
      <protection/>
    </xf>
    <xf numFmtId="165" fontId="15" fillId="33" borderId="65" xfId="0" applyNumberFormat="1" applyFont="1" applyFill="1" applyBorder="1" applyAlignment="1" applyProtection="1">
      <alignment horizontal="center" vertical="center" wrapText="1"/>
      <protection/>
    </xf>
    <xf numFmtId="165" fontId="15" fillId="33" borderId="66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7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Z54"/>
  <sheetViews>
    <sheetView showGridLines="0" zoomScalePageLayoutView="0" workbookViewId="0" topLeftCell="B1">
      <selection activeCell="S16" sqref="S16"/>
    </sheetView>
  </sheetViews>
  <sheetFormatPr defaultColWidth="8.8984375" defaultRowHeight="15"/>
  <cols>
    <col min="1" max="1" width="1.59765625" style="5" customWidth="1"/>
    <col min="2" max="3" width="4.59765625" style="5" customWidth="1"/>
    <col min="4" max="4" width="6.8984375" style="5" customWidth="1"/>
    <col min="5" max="12" width="4.59765625" style="5" customWidth="1"/>
    <col min="13" max="13" width="8.5" style="5" customWidth="1"/>
    <col min="14" max="16" width="4.59765625" style="5" customWidth="1"/>
    <col min="17" max="17" width="7" style="5" customWidth="1"/>
    <col min="18" max="23" width="9" style="5" customWidth="1"/>
    <col min="24" max="24" width="9" style="5" hidden="1" customWidth="1"/>
    <col min="25" max="25" width="23.59765625" style="5" hidden="1" customWidth="1"/>
    <col min="26" max="26" width="8.09765625" style="5" hidden="1" customWidth="1"/>
    <col min="27" max="16384" width="8.8984375" style="5" customWidth="1"/>
  </cols>
  <sheetData>
    <row r="1" spans="14:17" ht="15.75">
      <c r="N1" s="98" t="s">
        <v>123</v>
      </c>
      <c r="O1" s="98"/>
      <c r="P1" s="98"/>
      <c r="Q1" s="98"/>
    </row>
    <row r="2" spans="2:17" ht="24" customHeight="1">
      <c r="B2" s="99" t="s">
        <v>31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</row>
    <row r="3" spans="2:26" ht="17.25" customHeight="1" thickBot="1">
      <c r="B3" s="100" t="s">
        <v>20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X3" s="5" t="s">
        <v>121</v>
      </c>
      <c r="Y3" s="14"/>
      <c r="Z3" s="14" t="s">
        <v>122</v>
      </c>
    </row>
    <row r="4" spans="3:26" ht="19.5" customHeight="1" thickBot="1">
      <c r="C4" s="6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X4" s="5" t="str">
        <f>LOOKUP(Z4,{1,2,3,4},{"43","44","46","50"})</f>
        <v>50</v>
      </c>
      <c r="Y4" s="7" t="s">
        <v>95</v>
      </c>
      <c r="Z4" s="1">
        <v>4</v>
      </c>
    </row>
    <row r="5" spans="3:26" ht="16.5" thickBot="1">
      <c r="C5" s="8"/>
      <c r="D5" s="9"/>
      <c r="E5" s="10"/>
      <c r="F5" s="10"/>
      <c r="G5" s="10"/>
      <c r="H5" s="11"/>
      <c r="X5" s="5" t="str">
        <f>LOOKUP(Z5,{1,2,3,4},{"4","40","41","42"})</f>
        <v>4</v>
      </c>
      <c r="Y5" s="7" t="s">
        <v>60</v>
      </c>
      <c r="Z5" s="1">
        <v>1</v>
      </c>
    </row>
    <row r="6" spans="3:26" ht="17.25" thickBot="1">
      <c r="C6" s="102" t="s">
        <v>21</v>
      </c>
      <c r="D6" s="102"/>
      <c r="E6" s="102"/>
      <c r="F6" s="176"/>
      <c r="G6" s="176"/>
      <c r="H6" s="176"/>
      <c r="I6" s="10"/>
      <c r="J6" s="10"/>
      <c r="K6" s="103" t="s">
        <v>22</v>
      </c>
      <c r="L6" s="103"/>
      <c r="M6" s="103"/>
      <c r="N6" s="177"/>
      <c r="O6" s="177"/>
      <c r="P6" s="177"/>
      <c r="X6" s="5">
        <f>IF(Z6,8,"")</f>
      </c>
      <c r="Y6" s="7" t="s">
        <v>124</v>
      </c>
      <c r="Z6" s="1" t="b">
        <v>0</v>
      </c>
    </row>
    <row r="7" spans="24:26" ht="4.5" customHeight="1">
      <c r="X7" s="5">
        <f>IF(Z7,15,"")</f>
      </c>
      <c r="Y7" s="7" t="s">
        <v>125</v>
      </c>
      <c r="Z7" s="1" t="b">
        <v>0</v>
      </c>
    </row>
    <row r="8" spans="2:26" s="12" customFormat="1" ht="21" customHeight="1">
      <c r="B8" s="104" t="s">
        <v>75</v>
      </c>
      <c r="C8" s="104"/>
      <c r="D8" s="104"/>
      <c r="E8" s="104"/>
      <c r="F8" s="104"/>
      <c r="G8" s="104"/>
      <c r="H8" s="104"/>
      <c r="I8" s="104"/>
      <c r="X8" s="5">
        <f>IF(Z8,7,"")</f>
      </c>
      <c r="Y8" s="7" t="s">
        <v>94</v>
      </c>
      <c r="Z8" s="1" t="b">
        <v>0</v>
      </c>
    </row>
    <row r="9" spans="2:26" s="12" customFormat="1" ht="4.5" customHeight="1">
      <c r="B9" s="5"/>
      <c r="C9" s="5"/>
      <c r="D9" s="5"/>
      <c r="E9" s="5"/>
      <c r="F9" s="5"/>
      <c r="G9" s="5"/>
      <c r="H9" s="5"/>
      <c r="I9" s="5"/>
      <c r="J9" s="5"/>
      <c r="K9" s="13"/>
      <c r="L9" s="5"/>
      <c r="M9" s="5"/>
      <c r="N9" s="5"/>
      <c r="O9" s="5"/>
      <c r="P9" s="5"/>
      <c r="Q9" s="5"/>
      <c r="X9" s="5">
        <f>IF(Z9,8,"")</f>
      </c>
      <c r="Y9" s="7" t="s">
        <v>81</v>
      </c>
      <c r="Z9" s="1" t="b">
        <v>0</v>
      </c>
    </row>
    <row r="10" spans="2:26" ht="16.5">
      <c r="B10" s="105" t="s">
        <v>23</v>
      </c>
      <c r="C10" s="106"/>
      <c r="D10" s="107"/>
      <c r="E10" s="174"/>
      <c r="F10" s="174"/>
      <c r="G10" s="174"/>
      <c r="H10" s="174"/>
      <c r="I10" s="174"/>
      <c r="J10" s="174"/>
      <c r="K10" s="105" t="s">
        <v>24</v>
      </c>
      <c r="L10" s="106"/>
      <c r="M10" s="107"/>
      <c r="N10" s="174"/>
      <c r="O10" s="174"/>
      <c r="P10" s="174"/>
      <c r="Q10" s="174"/>
      <c r="X10" s="5">
        <f>IF(Z10,12,"")</f>
      </c>
      <c r="Y10" s="7" t="s">
        <v>126</v>
      </c>
      <c r="Z10" s="1" t="b">
        <v>0</v>
      </c>
    </row>
    <row r="11" spans="2:26" ht="16.5">
      <c r="B11" s="108" t="s">
        <v>25</v>
      </c>
      <c r="C11" s="109"/>
      <c r="D11" s="110"/>
      <c r="E11" s="175"/>
      <c r="F11" s="175"/>
      <c r="G11" s="175"/>
      <c r="H11" s="175"/>
      <c r="I11" s="175"/>
      <c r="J11" s="175"/>
      <c r="K11" s="111" t="s">
        <v>33</v>
      </c>
      <c r="L11" s="112"/>
      <c r="M11" s="113"/>
      <c r="N11" s="173"/>
      <c r="O11" s="173"/>
      <c r="P11" s="173"/>
      <c r="Q11" s="173"/>
      <c r="X11" s="5">
        <f>IF(Z11,9,"")</f>
      </c>
      <c r="Y11" s="7" t="s">
        <v>127</v>
      </c>
      <c r="Z11" s="1" t="b">
        <v>0</v>
      </c>
    </row>
    <row r="12" spans="2:26" ht="16.5">
      <c r="B12" s="108" t="s">
        <v>26</v>
      </c>
      <c r="C12" s="109"/>
      <c r="D12" s="110"/>
      <c r="E12" s="170"/>
      <c r="F12" s="171"/>
      <c r="G12" s="171"/>
      <c r="H12" s="171"/>
      <c r="I12" s="171"/>
      <c r="J12" s="172"/>
      <c r="K12" s="111" t="s">
        <v>0</v>
      </c>
      <c r="L12" s="112"/>
      <c r="M12" s="113"/>
      <c r="N12" s="137"/>
      <c r="O12" s="138"/>
      <c r="P12" s="138"/>
      <c r="Q12" s="139"/>
      <c r="X12" s="5">
        <f>IF(Z12,13,"")</f>
      </c>
      <c r="Y12" s="7" t="s">
        <v>128</v>
      </c>
      <c r="Z12" s="1" t="b">
        <v>0</v>
      </c>
    </row>
    <row r="13" spans="2:26" ht="16.5">
      <c r="B13" s="114" t="s">
        <v>32</v>
      </c>
      <c r="C13" s="115"/>
      <c r="D13" s="116"/>
      <c r="E13" s="170"/>
      <c r="F13" s="171"/>
      <c r="G13" s="171"/>
      <c r="H13" s="171"/>
      <c r="I13" s="171"/>
      <c r="J13" s="172"/>
      <c r="K13" s="111" t="s">
        <v>1</v>
      </c>
      <c r="L13" s="112"/>
      <c r="M13" s="113"/>
      <c r="N13" s="173"/>
      <c r="O13" s="173"/>
      <c r="P13" s="173"/>
      <c r="Q13" s="173"/>
      <c r="X13" s="5">
        <f>IF(Z13,13,"")</f>
      </c>
      <c r="Y13" s="7" t="s">
        <v>73</v>
      </c>
      <c r="Z13" s="1" t="b">
        <v>0</v>
      </c>
    </row>
    <row r="14" spans="2:26" ht="18.75">
      <c r="B14" s="117" t="s">
        <v>61</v>
      </c>
      <c r="C14" s="118"/>
      <c r="D14" s="119"/>
      <c r="E14" s="158"/>
      <c r="F14" s="159"/>
      <c r="G14" s="160"/>
      <c r="H14" s="161"/>
      <c r="I14" s="161"/>
      <c r="J14" s="162"/>
      <c r="K14" s="111" t="s">
        <v>2</v>
      </c>
      <c r="L14" s="112"/>
      <c r="M14" s="113"/>
      <c r="N14" s="163"/>
      <c r="O14" s="163"/>
      <c r="P14" s="163"/>
      <c r="Q14" s="163"/>
      <c r="Y14" s="7" t="s">
        <v>78</v>
      </c>
      <c r="Z14" s="14"/>
    </row>
    <row r="15" spans="2:26" ht="18.75">
      <c r="B15" s="120" t="s">
        <v>49</v>
      </c>
      <c r="C15" s="121"/>
      <c r="D15" s="122"/>
      <c r="E15" s="164"/>
      <c r="F15" s="165"/>
      <c r="G15" s="165"/>
      <c r="H15" s="165"/>
      <c r="I15" s="165"/>
      <c r="J15" s="166"/>
      <c r="K15" s="123" t="s">
        <v>71</v>
      </c>
      <c r="L15" s="124"/>
      <c r="M15" s="125"/>
      <c r="N15" s="167"/>
      <c r="O15" s="168"/>
      <c r="P15" s="168"/>
      <c r="Q15" s="169"/>
      <c r="X15" s="5">
        <f>IF(Y15=E14,Z15,"")</f>
      </c>
      <c r="Y15" s="7" t="s">
        <v>79</v>
      </c>
      <c r="Z15" s="14">
        <v>1</v>
      </c>
    </row>
    <row r="16" spans="1:26" ht="15.75">
      <c r="A16" s="11"/>
      <c r="B16" s="15" t="s">
        <v>72</v>
      </c>
      <c r="C16" s="16"/>
      <c r="D16" s="16"/>
      <c r="E16" s="16"/>
      <c r="F16" s="17"/>
      <c r="G16" s="17"/>
      <c r="X16" s="5">
        <f>IF(Y16=E14,Z16,"")</f>
      </c>
      <c r="Y16" s="7" t="s">
        <v>80</v>
      </c>
      <c r="Z16" s="14">
        <v>2</v>
      </c>
    </row>
    <row r="17" spans="2:26" ht="15.75">
      <c r="B17" s="15" t="s">
        <v>74</v>
      </c>
      <c r="Y17" s="14"/>
      <c r="Z17" s="14"/>
    </row>
    <row r="18" spans="1:26" ht="15.75">
      <c r="A18" s="11"/>
      <c r="B18" s="17"/>
      <c r="C18" s="16"/>
      <c r="D18" s="16"/>
      <c r="E18" s="16"/>
      <c r="F18" s="17"/>
      <c r="G18" s="17"/>
      <c r="Y18" s="18" t="s">
        <v>4</v>
      </c>
      <c r="Z18" s="14"/>
    </row>
    <row r="19" spans="18:26" ht="15.75">
      <c r="R19" s="38"/>
      <c r="Y19" s="18" t="s">
        <v>5</v>
      </c>
      <c r="Z19" s="14"/>
    </row>
    <row r="20" spans="2:25" ht="15.75">
      <c r="B20" s="19"/>
      <c r="C20" s="19"/>
      <c r="R20" s="38">
        <f>IF(AND(Z4=3,Z10=TRUE),"Sai khuyết tật","")</f>
      </c>
      <c r="Y20" s="18" t="s">
        <v>6</v>
      </c>
    </row>
    <row r="21" ht="15.75">
      <c r="Y21" s="18" t="s">
        <v>7</v>
      </c>
    </row>
    <row r="22" spans="18:25" ht="15.75">
      <c r="R22" s="38">
        <f>IF(AND(Z4=1,Z11=TRUE),"Sai bán trú","")</f>
      </c>
      <c r="Y22" s="18" t="s">
        <v>8</v>
      </c>
    </row>
    <row r="23" ht="15.75">
      <c r="Y23" s="18" t="s">
        <v>9</v>
      </c>
    </row>
    <row r="24" spans="10:25" ht="15.75">
      <c r="J24" s="20"/>
      <c r="Y24" s="18" t="s">
        <v>10</v>
      </c>
    </row>
    <row r="25" spans="10:25" ht="15.75">
      <c r="J25" s="21"/>
      <c r="Y25" s="18" t="s">
        <v>11</v>
      </c>
    </row>
    <row r="26" spans="2:26" s="12" customFormat="1" ht="18" customHeight="1">
      <c r="B26" s="22" t="s">
        <v>3</v>
      </c>
      <c r="C26" s="126" t="s">
        <v>91</v>
      </c>
      <c r="D26" s="126"/>
      <c r="E26" s="126"/>
      <c r="F26" s="126"/>
      <c r="G26" s="126"/>
      <c r="H26" s="127" t="s">
        <v>27</v>
      </c>
      <c r="I26" s="128"/>
      <c r="J26" s="126" t="s">
        <v>28</v>
      </c>
      <c r="K26" s="126"/>
      <c r="L26" s="126" t="s">
        <v>34</v>
      </c>
      <c r="M26" s="126"/>
      <c r="N26" s="126"/>
      <c r="O26" s="126"/>
      <c r="P26" s="126"/>
      <c r="Q26" s="126"/>
      <c r="Y26" s="18" t="s">
        <v>12</v>
      </c>
      <c r="Z26" s="5"/>
    </row>
    <row r="27" spans="2:25" ht="15.75">
      <c r="B27" s="2">
        <f>IF(N15&gt;0,1,"")</f>
      </c>
      <c r="C27" s="129"/>
      <c r="D27" s="130"/>
      <c r="E27" s="130"/>
      <c r="F27" s="130"/>
      <c r="G27" s="131"/>
      <c r="H27" s="132"/>
      <c r="I27" s="133"/>
      <c r="J27" s="132"/>
      <c r="K27" s="133"/>
      <c r="L27" s="134"/>
      <c r="M27" s="135"/>
      <c r="N27" s="135"/>
      <c r="O27" s="135"/>
      <c r="P27" s="135"/>
      <c r="Q27" s="136"/>
      <c r="Y27" s="18" t="s">
        <v>13</v>
      </c>
    </row>
    <row r="28" spans="2:25" ht="15.75">
      <c r="B28" s="3">
        <f>IF(N15&gt;1,2,"")</f>
      </c>
      <c r="C28" s="137"/>
      <c r="D28" s="138"/>
      <c r="E28" s="138"/>
      <c r="F28" s="138"/>
      <c r="G28" s="139"/>
      <c r="H28" s="140"/>
      <c r="I28" s="141"/>
      <c r="J28" s="140"/>
      <c r="K28" s="141"/>
      <c r="L28" s="142"/>
      <c r="M28" s="143"/>
      <c r="N28" s="143"/>
      <c r="O28" s="143"/>
      <c r="P28" s="143"/>
      <c r="Q28" s="144"/>
      <c r="Y28" s="18" t="s">
        <v>14</v>
      </c>
    </row>
    <row r="29" spans="2:25" ht="15.75">
      <c r="B29" s="3">
        <f>IF(N15&gt;2,3,"")</f>
      </c>
      <c r="C29" s="137"/>
      <c r="D29" s="138"/>
      <c r="E29" s="138"/>
      <c r="F29" s="138"/>
      <c r="G29" s="139"/>
      <c r="H29" s="140"/>
      <c r="I29" s="141"/>
      <c r="J29" s="140"/>
      <c r="K29" s="141"/>
      <c r="L29" s="142"/>
      <c r="M29" s="143"/>
      <c r="N29" s="143"/>
      <c r="O29" s="143"/>
      <c r="P29" s="143"/>
      <c r="Q29" s="144"/>
      <c r="Y29" s="18" t="s">
        <v>15</v>
      </c>
    </row>
    <row r="30" spans="2:25" ht="15.75">
      <c r="B30" s="3">
        <f>IF(N15&gt;3,4,"")</f>
      </c>
      <c r="C30" s="137"/>
      <c r="D30" s="138"/>
      <c r="E30" s="138"/>
      <c r="F30" s="138"/>
      <c r="G30" s="139"/>
      <c r="H30" s="140"/>
      <c r="I30" s="141"/>
      <c r="J30" s="140"/>
      <c r="K30" s="141"/>
      <c r="L30" s="142"/>
      <c r="M30" s="143"/>
      <c r="N30" s="143"/>
      <c r="O30" s="143"/>
      <c r="P30" s="143"/>
      <c r="Q30" s="144"/>
      <c r="Y30" s="18" t="s">
        <v>16</v>
      </c>
    </row>
    <row r="31" spans="2:25" ht="15.75">
      <c r="B31" s="3">
        <f>IF(N15&gt;4,5,"")</f>
      </c>
      <c r="C31" s="137"/>
      <c r="D31" s="138"/>
      <c r="E31" s="138"/>
      <c r="F31" s="138"/>
      <c r="G31" s="139"/>
      <c r="H31" s="140"/>
      <c r="I31" s="141"/>
      <c r="J31" s="140"/>
      <c r="K31" s="141"/>
      <c r="L31" s="142"/>
      <c r="M31" s="143"/>
      <c r="N31" s="143"/>
      <c r="O31" s="143"/>
      <c r="P31" s="143"/>
      <c r="Q31" s="144"/>
      <c r="Y31" s="18" t="s">
        <v>17</v>
      </c>
    </row>
    <row r="32" spans="2:25" ht="15.75">
      <c r="B32" s="3">
        <f>IF(N15&gt;5,6,"")</f>
      </c>
      <c r="C32" s="137"/>
      <c r="D32" s="138"/>
      <c r="E32" s="138"/>
      <c r="F32" s="138"/>
      <c r="G32" s="139"/>
      <c r="H32" s="140"/>
      <c r="I32" s="141"/>
      <c r="J32" s="140"/>
      <c r="K32" s="141"/>
      <c r="L32" s="142"/>
      <c r="M32" s="143"/>
      <c r="N32" s="143"/>
      <c r="O32" s="143"/>
      <c r="P32" s="143"/>
      <c r="Q32" s="144"/>
      <c r="Y32" s="18" t="s">
        <v>18</v>
      </c>
    </row>
    <row r="33" spans="2:25" ht="15.75">
      <c r="B33" s="3">
        <f>IF(N15&gt;6,7,"")</f>
      </c>
      <c r="C33" s="137"/>
      <c r="D33" s="138"/>
      <c r="E33" s="138"/>
      <c r="F33" s="138"/>
      <c r="G33" s="139"/>
      <c r="H33" s="140"/>
      <c r="I33" s="141"/>
      <c r="J33" s="140"/>
      <c r="K33" s="141"/>
      <c r="L33" s="142"/>
      <c r="M33" s="143"/>
      <c r="N33" s="143"/>
      <c r="O33" s="143"/>
      <c r="P33" s="143"/>
      <c r="Q33" s="144"/>
      <c r="Y33" s="18" t="s">
        <v>19</v>
      </c>
    </row>
    <row r="34" spans="2:17" ht="15.75">
      <c r="B34" s="3">
        <f>IF(N15&gt;7,8,"")</f>
      </c>
      <c r="C34" s="137"/>
      <c r="D34" s="138"/>
      <c r="E34" s="138"/>
      <c r="F34" s="138"/>
      <c r="G34" s="139"/>
      <c r="H34" s="140"/>
      <c r="I34" s="141"/>
      <c r="J34" s="140"/>
      <c r="K34" s="141"/>
      <c r="L34" s="142"/>
      <c r="M34" s="143"/>
      <c r="N34" s="143"/>
      <c r="O34" s="143"/>
      <c r="P34" s="143"/>
      <c r="Q34" s="144"/>
    </row>
    <row r="35" spans="2:26" ht="15.75">
      <c r="B35" s="3">
        <f>IF(N15&gt;8,9,"")</f>
      </c>
      <c r="C35" s="137"/>
      <c r="D35" s="138"/>
      <c r="E35" s="138"/>
      <c r="F35" s="138"/>
      <c r="G35" s="139"/>
      <c r="H35" s="140"/>
      <c r="I35" s="141"/>
      <c r="J35" s="140"/>
      <c r="K35" s="141"/>
      <c r="L35" s="142"/>
      <c r="M35" s="143"/>
      <c r="N35" s="143"/>
      <c r="O35" s="143"/>
      <c r="P35" s="143"/>
      <c r="Q35" s="144"/>
      <c r="X35" s="5">
        <f>IF(Z35,10,"")</f>
      </c>
      <c r="Y35" s="7" t="s">
        <v>129</v>
      </c>
      <c r="Z35" s="1" t="b">
        <v>0</v>
      </c>
    </row>
    <row r="36" spans="2:17" ht="15.75">
      <c r="B36" s="3">
        <f>IF(N15&gt;9,10,"")</f>
      </c>
      <c r="C36" s="137"/>
      <c r="D36" s="138"/>
      <c r="E36" s="138"/>
      <c r="F36" s="138"/>
      <c r="G36" s="139"/>
      <c r="H36" s="140"/>
      <c r="I36" s="141"/>
      <c r="J36" s="140"/>
      <c r="K36" s="141"/>
      <c r="L36" s="142"/>
      <c r="M36" s="143"/>
      <c r="N36" s="143"/>
      <c r="O36" s="143"/>
      <c r="P36" s="143"/>
      <c r="Q36" s="144"/>
    </row>
    <row r="37" spans="2:17" ht="15.75">
      <c r="B37" s="3">
        <f>IF(N15&gt;10,11,"")</f>
      </c>
      <c r="C37" s="137"/>
      <c r="D37" s="138"/>
      <c r="E37" s="138"/>
      <c r="F37" s="138"/>
      <c r="G37" s="139"/>
      <c r="H37" s="140"/>
      <c r="I37" s="141"/>
      <c r="J37" s="140"/>
      <c r="K37" s="141"/>
      <c r="L37" s="142"/>
      <c r="M37" s="143"/>
      <c r="N37" s="143"/>
      <c r="O37" s="143"/>
      <c r="P37" s="143"/>
      <c r="Q37" s="144"/>
    </row>
    <row r="38" spans="2:17" ht="15.75">
      <c r="B38" s="3">
        <f>IF(N15&gt;11,12,"")</f>
      </c>
      <c r="C38" s="137"/>
      <c r="D38" s="138"/>
      <c r="E38" s="138"/>
      <c r="F38" s="138"/>
      <c r="G38" s="139"/>
      <c r="H38" s="140"/>
      <c r="I38" s="141"/>
      <c r="J38" s="140"/>
      <c r="K38" s="141"/>
      <c r="L38" s="142"/>
      <c r="M38" s="143"/>
      <c r="N38" s="143"/>
      <c r="O38" s="143"/>
      <c r="P38" s="143"/>
      <c r="Q38" s="144"/>
    </row>
    <row r="39" spans="2:17" ht="15.75">
      <c r="B39" s="3">
        <f>IF(N15&gt;12,13,"")</f>
      </c>
      <c r="C39" s="137"/>
      <c r="D39" s="138"/>
      <c r="E39" s="138"/>
      <c r="F39" s="138"/>
      <c r="G39" s="139"/>
      <c r="H39" s="140"/>
      <c r="I39" s="141"/>
      <c r="J39" s="140"/>
      <c r="K39" s="141"/>
      <c r="L39" s="142"/>
      <c r="M39" s="143"/>
      <c r="N39" s="143"/>
      <c r="O39" s="143"/>
      <c r="P39" s="143"/>
      <c r="Q39" s="144"/>
    </row>
    <row r="40" spans="2:17" ht="15.75">
      <c r="B40" s="3">
        <f>IF(N15&gt;13,14,"")</f>
      </c>
      <c r="C40" s="137"/>
      <c r="D40" s="138"/>
      <c r="E40" s="138"/>
      <c r="F40" s="138"/>
      <c r="G40" s="139"/>
      <c r="H40" s="140"/>
      <c r="I40" s="141"/>
      <c r="J40" s="140"/>
      <c r="K40" s="141"/>
      <c r="L40" s="142"/>
      <c r="M40" s="143"/>
      <c r="N40" s="143"/>
      <c r="O40" s="143"/>
      <c r="P40" s="143"/>
      <c r="Q40" s="144"/>
    </row>
    <row r="41" spans="2:17" ht="15.75">
      <c r="B41" s="3">
        <f>IF(N15&gt;14,15,"")</f>
      </c>
      <c r="C41" s="137"/>
      <c r="D41" s="138"/>
      <c r="E41" s="138"/>
      <c r="F41" s="138"/>
      <c r="G41" s="139"/>
      <c r="H41" s="140"/>
      <c r="I41" s="141"/>
      <c r="J41" s="140"/>
      <c r="K41" s="141"/>
      <c r="L41" s="142"/>
      <c r="M41" s="143"/>
      <c r="N41" s="143"/>
      <c r="O41" s="143"/>
      <c r="P41" s="143"/>
      <c r="Q41" s="144"/>
    </row>
    <row r="42" spans="2:17" ht="15.75">
      <c r="B42" s="3">
        <f>IF(N15&gt;15,16,"")</f>
      </c>
      <c r="C42" s="137"/>
      <c r="D42" s="138"/>
      <c r="E42" s="138"/>
      <c r="F42" s="138"/>
      <c r="G42" s="139"/>
      <c r="H42" s="140"/>
      <c r="I42" s="141"/>
      <c r="J42" s="140"/>
      <c r="K42" s="141"/>
      <c r="L42" s="142"/>
      <c r="M42" s="143"/>
      <c r="N42" s="143"/>
      <c r="O42" s="143"/>
      <c r="P42" s="143"/>
      <c r="Q42" s="144"/>
    </row>
    <row r="43" spans="2:17" ht="15.75">
      <c r="B43" s="3">
        <f>IF(N15&gt;16,17,"")</f>
      </c>
      <c r="C43" s="137"/>
      <c r="D43" s="138"/>
      <c r="E43" s="138"/>
      <c r="F43" s="138"/>
      <c r="G43" s="139"/>
      <c r="H43" s="140"/>
      <c r="I43" s="141"/>
      <c r="J43" s="140"/>
      <c r="K43" s="141"/>
      <c r="L43" s="142"/>
      <c r="M43" s="143"/>
      <c r="N43" s="143"/>
      <c r="O43" s="143"/>
      <c r="P43" s="143"/>
      <c r="Q43" s="144"/>
    </row>
    <row r="44" spans="2:17" ht="15.75">
      <c r="B44" s="3">
        <f>IF(N15&gt;17,18,"")</f>
      </c>
      <c r="C44" s="137"/>
      <c r="D44" s="138"/>
      <c r="E44" s="138"/>
      <c r="F44" s="138"/>
      <c r="G44" s="139"/>
      <c r="H44" s="140"/>
      <c r="I44" s="141"/>
      <c r="J44" s="140"/>
      <c r="K44" s="141"/>
      <c r="L44" s="142"/>
      <c r="M44" s="143"/>
      <c r="N44" s="143"/>
      <c r="O44" s="143"/>
      <c r="P44" s="143"/>
      <c r="Q44" s="144"/>
    </row>
    <row r="45" spans="2:17" ht="15.75">
      <c r="B45" s="3">
        <f>IF(N15&gt;18,19,"")</f>
      </c>
      <c r="C45" s="137"/>
      <c r="D45" s="138"/>
      <c r="E45" s="138"/>
      <c r="F45" s="138"/>
      <c r="G45" s="139"/>
      <c r="H45" s="140"/>
      <c r="I45" s="141"/>
      <c r="J45" s="140"/>
      <c r="K45" s="141"/>
      <c r="L45" s="142"/>
      <c r="M45" s="143"/>
      <c r="N45" s="143"/>
      <c r="O45" s="143"/>
      <c r="P45" s="143"/>
      <c r="Q45" s="144"/>
    </row>
    <row r="46" spans="2:17" ht="15.75">
      <c r="B46" s="4">
        <f>IF(N15&gt;19,20,"")</f>
      </c>
      <c r="C46" s="147"/>
      <c r="D46" s="148"/>
      <c r="E46" s="148"/>
      <c r="F46" s="148"/>
      <c r="G46" s="149"/>
      <c r="H46" s="150"/>
      <c r="I46" s="151"/>
      <c r="J46" s="150"/>
      <c r="K46" s="151"/>
      <c r="L46" s="152"/>
      <c r="M46" s="153"/>
      <c r="N46" s="153"/>
      <c r="O46" s="153"/>
      <c r="P46" s="153"/>
      <c r="Q46" s="154"/>
    </row>
    <row r="47" spans="13:17" ht="15.75">
      <c r="M47" s="155" t="s">
        <v>35</v>
      </c>
      <c r="N47" s="155"/>
      <c r="O47" s="155"/>
      <c r="P47" s="155"/>
      <c r="Q47" s="155"/>
    </row>
    <row r="48" spans="2:17" ht="16.5" thickBot="1">
      <c r="B48" s="156" t="s">
        <v>29</v>
      </c>
      <c r="C48" s="156"/>
      <c r="D48" s="156"/>
      <c r="E48" s="156"/>
      <c r="F48" s="23"/>
      <c r="M48" s="157" t="s">
        <v>30</v>
      </c>
      <c r="N48" s="157"/>
      <c r="O48" s="157"/>
      <c r="P48" s="157"/>
      <c r="Q48" s="157"/>
    </row>
    <row r="49" spans="2:17" ht="16.5" thickBot="1">
      <c r="B49" s="145"/>
      <c r="C49" s="145"/>
      <c r="D49" s="145"/>
      <c r="E49" s="145"/>
      <c r="F49" s="16"/>
      <c r="M49" s="146" t="s">
        <v>48</v>
      </c>
      <c r="N49" s="146"/>
      <c r="O49" s="146"/>
      <c r="P49" s="146"/>
      <c r="Q49" s="146"/>
    </row>
    <row r="53" ht="15.75">
      <c r="B53" s="24" t="s">
        <v>82</v>
      </c>
    </row>
    <row r="54" ht="15.75">
      <c r="B54" s="24" t="s">
        <v>83</v>
      </c>
    </row>
  </sheetData>
  <sheetProtection/>
  <protectedRanges>
    <protectedRange sqref="H27:I46" name="Range1_1_1"/>
    <protectedRange sqref="J27:K46" name="Range1_1_2"/>
    <protectedRange sqref="C27:G46" name="Range1_1"/>
    <protectedRange sqref="L27:Q46" name="Range1_1_3"/>
  </protectedRanges>
  <mergeCells count="123">
    <mergeCell ref="N1:Q1"/>
    <mergeCell ref="B2:Q2"/>
    <mergeCell ref="B3:Q3"/>
    <mergeCell ref="D4:O4"/>
    <mergeCell ref="C6:E6"/>
    <mergeCell ref="F6:H6"/>
    <mergeCell ref="K6:M6"/>
    <mergeCell ref="N6:P6"/>
    <mergeCell ref="B8:I8"/>
    <mergeCell ref="B10:D10"/>
    <mergeCell ref="E10:J10"/>
    <mergeCell ref="K10:M10"/>
    <mergeCell ref="N10:Q10"/>
    <mergeCell ref="B11:D11"/>
    <mergeCell ref="E11:J11"/>
    <mergeCell ref="K11:M11"/>
    <mergeCell ref="N11:Q11"/>
    <mergeCell ref="B12:D12"/>
    <mergeCell ref="E12:J12"/>
    <mergeCell ref="K12:M12"/>
    <mergeCell ref="N12:Q12"/>
    <mergeCell ref="B13:D13"/>
    <mergeCell ref="E13:J13"/>
    <mergeCell ref="K13:M13"/>
    <mergeCell ref="N13:Q13"/>
    <mergeCell ref="B14:D14"/>
    <mergeCell ref="E14:F14"/>
    <mergeCell ref="G14:J14"/>
    <mergeCell ref="K14:M14"/>
    <mergeCell ref="N14:Q14"/>
    <mergeCell ref="B15:D15"/>
    <mergeCell ref="E15:J15"/>
    <mergeCell ref="K15:M15"/>
    <mergeCell ref="N15:Q15"/>
    <mergeCell ref="C26:G26"/>
    <mergeCell ref="H26:I26"/>
    <mergeCell ref="J26:K26"/>
    <mergeCell ref="L26:Q26"/>
    <mergeCell ref="C27:G27"/>
    <mergeCell ref="H27:I27"/>
    <mergeCell ref="J27:K27"/>
    <mergeCell ref="L27:Q27"/>
    <mergeCell ref="C28:G28"/>
    <mergeCell ref="H28:I28"/>
    <mergeCell ref="J28:K28"/>
    <mergeCell ref="L28:Q28"/>
    <mergeCell ref="C29:G29"/>
    <mergeCell ref="H29:I29"/>
    <mergeCell ref="J29:K29"/>
    <mergeCell ref="L29:Q29"/>
    <mergeCell ref="C30:G30"/>
    <mergeCell ref="H30:I30"/>
    <mergeCell ref="J30:K30"/>
    <mergeCell ref="L30:Q30"/>
    <mergeCell ref="C31:G31"/>
    <mergeCell ref="H31:I31"/>
    <mergeCell ref="J31:K31"/>
    <mergeCell ref="L31:Q31"/>
    <mergeCell ref="C32:G32"/>
    <mergeCell ref="H32:I32"/>
    <mergeCell ref="J32:K32"/>
    <mergeCell ref="L32:Q32"/>
    <mergeCell ref="C33:G33"/>
    <mergeCell ref="H33:I33"/>
    <mergeCell ref="J33:K33"/>
    <mergeCell ref="L33:Q33"/>
    <mergeCell ref="C34:G34"/>
    <mergeCell ref="H34:I34"/>
    <mergeCell ref="J34:K34"/>
    <mergeCell ref="L34:Q34"/>
    <mergeCell ref="C35:G35"/>
    <mergeCell ref="H35:I35"/>
    <mergeCell ref="J35:K35"/>
    <mergeCell ref="L35:Q35"/>
    <mergeCell ref="C36:G36"/>
    <mergeCell ref="H36:I36"/>
    <mergeCell ref="J36:K36"/>
    <mergeCell ref="L36:Q36"/>
    <mergeCell ref="C37:G37"/>
    <mergeCell ref="H37:I37"/>
    <mergeCell ref="J37:K37"/>
    <mergeCell ref="L37:Q37"/>
    <mergeCell ref="C38:G38"/>
    <mergeCell ref="H38:I38"/>
    <mergeCell ref="J38:K38"/>
    <mergeCell ref="L38:Q38"/>
    <mergeCell ref="C39:G39"/>
    <mergeCell ref="H39:I39"/>
    <mergeCell ref="J39:K39"/>
    <mergeCell ref="L39:Q39"/>
    <mergeCell ref="C40:G40"/>
    <mergeCell ref="H40:I40"/>
    <mergeCell ref="J40:K40"/>
    <mergeCell ref="L40:Q40"/>
    <mergeCell ref="C41:G41"/>
    <mergeCell ref="H41:I41"/>
    <mergeCell ref="J41:K41"/>
    <mergeCell ref="L41:Q41"/>
    <mergeCell ref="C42:G42"/>
    <mergeCell ref="H42:I42"/>
    <mergeCell ref="J42:K42"/>
    <mergeCell ref="L42:Q42"/>
    <mergeCell ref="C43:G43"/>
    <mergeCell ref="H43:I43"/>
    <mergeCell ref="J43:K43"/>
    <mergeCell ref="L43:Q43"/>
    <mergeCell ref="C44:G44"/>
    <mergeCell ref="H44:I44"/>
    <mergeCell ref="J44:K44"/>
    <mergeCell ref="L44:Q44"/>
    <mergeCell ref="C45:G45"/>
    <mergeCell ref="H45:I45"/>
    <mergeCell ref="J45:K45"/>
    <mergeCell ref="L45:Q45"/>
    <mergeCell ref="B49:E49"/>
    <mergeCell ref="M49:Q49"/>
    <mergeCell ref="C46:G46"/>
    <mergeCell ref="H46:I46"/>
    <mergeCell ref="J46:K46"/>
    <mergeCell ref="L46:Q46"/>
    <mergeCell ref="M47:Q47"/>
    <mergeCell ref="B48:E48"/>
    <mergeCell ref="M48:Q48"/>
  </mergeCells>
  <dataValidations count="8">
    <dataValidation type="whole" allowBlank="1" showInputMessage="1" showErrorMessage="1" prompt="m" errorTitle="Lỗi nhập dữ liệu" error="Bạn chỉ được phép nhập số nguyên m tối đa 50000, tối thiểu 50" sqref="J27:K46">
      <formula1>50</formula1>
      <formula2>50000</formula2>
    </dataValidation>
    <dataValidation type="whole" allowBlank="1" showInputMessage="1" showErrorMessage="1" prompt="m2" errorTitle="Lỗi nhập dữ liệu" error="Bạn chỉ được phép nhập số nguyên m2 tối đa 200000, tối thiểu 10" sqref="H27:I46">
      <formula1>10</formula1>
      <formula2>200000</formula2>
    </dataValidation>
    <dataValidation allowBlank="1" sqref="N10:Q14 C27:G46 L27:Q46 E10:J13"/>
    <dataValidation type="whole" allowBlank="1" showInputMessage="1" showErrorMessage="1" prompt="Sau khi nhập số điểm trường, bạn cần sao y thêm sheet DiemTruong tương ứng với số điểm trường đã nhập nằm phía sau sheet đó." errorTitle="Lỗi nhập dữ liệu" error="Chỉ nhập số điểm trường tối đa là 20" sqref="N15:Q15">
      <formula1>1</formula1>
      <formula2>20</formula2>
    </dataValidation>
    <dataValidation type="list" showInputMessage="1" showErrorMessage="1" prompt="Chọn mức độ đạt chuẩn" errorTitle="Lỗi nhập liêu" error="Bắt buộc phải chọn trong danh sách" sqref="E14:F14">
      <formula1>DM_chuan</formula1>
    </dataValidation>
    <dataValidation type="textLength" allowBlank="1" showInputMessage="1" showErrorMessage="1" prompt="Nhập mã trường quản lý" errorTitle="Lỗi nhập dữ liệu" error="Phải nhập đủ 8 ký tự" sqref="E15:J15">
      <formula1>8</formula1>
      <formula2>8</formula2>
    </dataValidation>
    <dataValidation type="textLength" showInputMessage="1" showErrorMessage="1" prompt="Chú ý nhập chính xác mã trường!" error="Phai nhap du 8 ky tu" sqref="F6:H6">
      <formula1>8</formula1>
      <formula2>8</formula2>
    </dataValidation>
    <dataValidation type="list" allowBlank="1" showInputMessage="1" showErrorMessage="1" prompt="Chọn năm học. Nếu sai, dữ liệu sẽ bị ghi đè!" errorTitle="Lỗi nhập dữ liệu" error="Dữ liệu nhập sai" sqref="N6:P6">
      <formula1>DM_Nam</formula1>
    </dataValidation>
  </dataValidations>
  <printOptions/>
  <pageMargins left="0.5118110236220472" right="0.2362204724409449" top="0.5118110236220472" bottom="0.5118110236220472" header="0" footer="0.2362204724409449"/>
  <pageSetup horizontalDpi="600" verticalDpi="600" orientation="portrait" paperSize="9" scale="90" r:id="rId2"/>
  <headerFooter alignWithMargins="0">
    <oddFooter>&amp;L&amp;"Times New Roman,Regular"&amp;10Phiên bản 4.0.1&amp;C&amp;"Times New Roman,Regular"&amp;10Đầu năm&amp;R&amp;"Times New Roman,Regular"&amp;10&amp;A.&amp;P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B1:W105"/>
  <sheetViews>
    <sheetView showGridLines="0" tabSelected="1" zoomScale="75" zoomScaleNormal="75" zoomScalePageLayoutView="0" workbookViewId="0" topLeftCell="A7">
      <selection activeCell="G84" sqref="G84"/>
    </sheetView>
  </sheetViews>
  <sheetFormatPr defaultColWidth="8.8984375" defaultRowHeight="15"/>
  <cols>
    <col min="1" max="1" width="1.59765625" style="5" customWidth="1"/>
    <col min="2" max="2" width="32.5" style="5" customWidth="1"/>
    <col min="3" max="3" width="7.59765625" style="28" customWidth="1"/>
    <col min="4" max="12" width="6.59765625" style="28" customWidth="1"/>
    <col min="13" max="13" width="1.59765625" style="11" customWidth="1"/>
    <col min="14" max="23" width="2.59765625" style="27" customWidth="1"/>
    <col min="24" max="16384" width="8.8984375" style="5" customWidth="1"/>
  </cols>
  <sheetData>
    <row r="1" spans="2:3" ht="19.5" thickBot="1">
      <c r="B1" s="25" t="s">
        <v>47</v>
      </c>
      <c r="C1" s="29"/>
    </row>
    <row r="2" spans="2:12" ht="15.75" customHeight="1">
      <c r="B2" s="189" t="s">
        <v>36</v>
      </c>
      <c r="C2" s="178" t="s">
        <v>37</v>
      </c>
      <c r="D2" s="178" t="s">
        <v>92</v>
      </c>
      <c r="E2" s="196" t="s">
        <v>39</v>
      </c>
      <c r="F2" s="197"/>
      <c r="G2" s="197"/>
      <c r="H2" s="197"/>
      <c r="I2" s="197"/>
      <c r="J2" s="198"/>
      <c r="K2" s="194" t="s">
        <v>38</v>
      </c>
      <c r="L2" s="195"/>
    </row>
    <row r="3" spans="2:12" ht="15.75" customHeight="1">
      <c r="B3" s="190"/>
      <c r="C3" s="179"/>
      <c r="D3" s="179"/>
      <c r="E3" s="181" t="s">
        <v>42</v>
      </c>
      <c r="F3" s="181"/>
      <c r="G3" s="181" t="s">
        <v>43</v>
      </c>
      <c r="H3" s="181"/>
      <c r="I3" s="181" t="s">
        <v>101</v>
      </c>
      <c r="J3" s="181"/>
      <c r="K3" s="185" t="s">
        <v>41</v>
      </c>
      <c r="L3" s="192" t="s">
        <v>93</v>
      </c>
    </row>
    <row r="4" spans="2:12" ht="24" customHeight="1">
      <c r="B4" s="191"/>
      <c r="C4" s="180"/>
      <c r="D4" s="180"/>
      <c r="E4" s="30" t="s">
        <v>37</v>
      </c>
      <c r="F4" s="30" t="s">
        <v>40</v>
      </c>
      <c r="G4" s="30" t="s">
        <v>37</v>
      </c>
      <c r="H4" s="30" t="s">
        <v>40</v>
      </c>
      <c r="I4" s="30" t="s">
        <v>37</v>
      </c>
      <c r="J4" s="30" t="s">
        <v>40</v>
      </c>
      <c r="K4" s="180"/>
      <c r="L4" s="193"/>
    </row>
    <row r="5" spans="2:23" ht="15.75">
      <c r="B5" s="31" t="s">
        <v>86</v>
      </c>
      <c r="C5" s="33">
        <f aca="true" t="shared" si="0" ref="C5:L5">SUM(C11,C47,C73,C97)</f>
        <v>25</v>
      </c>
      <c r="D5" s="33">
        <f t="shared" si="0"/>
        <v>18</v>
      </c>
      <c r="E5" s="33">
        <f t="shared" si="0"/>
        <v>25</v>
      </c>
      <c r="F5" s="33">
        <f t="shared" si="0"/>
        <v>18</v>
      </c>
      <c r="G5" s="33">
        <f t="shared" si="0"/>
        <v>0</v>
      </c>
      <c r="H5" s="33">
        <f t="shared" si="0"/>
        <v>0</v>
      </c>
      <c r="I5" s="33">
        <f t="shared" si="0"/>
        <v>0</v>
      </c>
      <c r="J5" s="33">
        <f t="shared" si="0"/>
        <v>0</v>
      </c>
      <c r="K5" s="33">
        <f t="shared" si="0"/>
        <v>0</v>
      </c>
      <c r="L5" s="34">
        <f t="shared" si="0"/>
        <v>0</v>
      </c>
      <c r="N5"/>
      <c r="O5"/>
      <c r="P5"/>
      <c r="Q5"/>
      <c r="R5"/>
      <c r="S5"/>
      <c r="T5"/>
      <c r="U5"/>
      <c r="V5"/>
      <c r="W5"/>
    </row>
    <row r="6" spans="2:23" ht="15.75">
      <c r="B6" s="67" t="s">
        <v>46</v>
      </c>
      <c r="C6" s="95">
        <f>SUM(C7:C9)</f>
        <v>7</v>
      </c>
      <c r="D6" s="95">
        <f>SUM(D7:D9)</f>
        <v>7</v>
      </c>
      <c r="E6" s="95">
        <f aca="true" t="shared" si="1" ref="E6:J6">SUM(E7:E9)</f>
        <v>7</v>
      </c>
      <c r="F6" s="95">
        <f t="shared" si="1"/>
        <v>7</v>
      </c>
      <c r="G6" s="95">
        <f t="shared" si="1"/>
        <v>0</v>
      </c>
      <c r="H6" s="95">
        <f t="shared" si="1"/>
        <v>0</v>
      </c>
      <c r="I6" s="95">
        <f t="shared" si="1"/>
        <v>0</v>
      </c>
      <c r="J6" s="95">
        <f t="shared" si="1"/>
        <v>0</v>
      </c>
      <c r="K6" s="95">
        <f>SUM(K7:K9)</f>
        <v>0</v>
      </c>
      <c r="L6" s="96">
        <f>SUM(L7:L9)</f>
        <v>0</v>
      </c>
      <c r="N6" s="35">
        <f>IF(OR(C6&lt;K6,C6&gt;C5,C6&lt;D6),"Er","")</f>
      </c>
      <c r="O6" s="35">
        <f>IF(OR(D6&gt;C6,D6&lt;L6,D6&gt;D5),"Er","")</f>
      </c>
      <c r="P6" s="35">
        <f aca="true" t="shared" si="2" ref="P6:U6">IF(E6&gt;E5,"Er","")</f>
      </c>
      <c r="Q6" s="35">
        <f t="shared" si="2"/>
      </c>
      <c r="R6" s="35">
        <f t="shared" si="2"/>
      </c>
      <c r="S6" s="35">
        <f t="shared" si="2"/>
      </c>
      <c r="T6" s="35">
        <f t="shared" si="2"/>
      </c>
      <c r="U6" s="35">
        <f t="shared" si="2"/>
      </c>
      <c r="V6" s="35">
        <f>IF(OR(K6&gt;C6,K6&lt;L6,K6&gt;K5),"Er","")</f>
      </c>
      <c r="W6" s="35">
        <f>IF(OR(L6&gt;K6,L6&gt;D6,L6&gt;L5),"Er","")</f>
      </c>
    </row>
    <row r="7" spans="2:23" ht="15.75">
      <c r="B7" s="45" t="s">
        <v>87</v>
      </c>
      <c r="C7" s="62">
        <f aca="true" t="shared" si="3" ref="C7:D9">SUM(E7,G7,I7)</f>
        <v>5</v>
      </c>
      <c r="D7" s="62">
        <f t="shared" si="3"/>
        <v>5</v>
      </c>
      <c r="E7" s="87">
        <v>5</v>
      </c>
      <c r="F7" s="87">
        <v>5</v>
      </c>
      <c r="G7" s="87"/>
      <c r="H7" s="87"/>
      <c r="I7" s="87"/>
      <c r="J7" s="87"/>
      <c r="K7" s="87"/>
      <c r="L7" s="88"/>
      <c r="N7" s="35">
        <f>IF(C7&lt;D7,"Er","")</f>
      </c>
      <c r="O7" s="35">
        <f>IF(OR(D7&gt;C7,D7&lt;L7),"Er","")</f>
      </c>
      <c r="P7" s="35">
        <f>IF(E7&gt;E5,"Er","")</f>
      </c>
      <c r="Q7" s="35">
        <f>IF(OR(F7&gt;E7,F7&gt;F5),"Er","")</f>
      </c>
      <c r="R7" s="35">
        <f>IF(OR(G7&gt;G5),"Er","")</f>
      </c>
      <c r="S7" s="35">
        <f>IF(OR(H7&gt;G7,H7&gt;H5),"Er","")</f>
      </c>
      <c r="T7" s="35">
        <f>IF(OR(I7&gt;I5),"Er","")</f>
      </c>
      <c r="U7" s="35">
        <f>IF(OR(J7&gt;I7,J7&gt;J5),"Er","")</f>
      </c>
      <c r="V7" s="35">
        <f>IF(OR(K7&gt;C7,K7&lt;L7,K7&gt;K5),"Er","")</f>
      </c>
      <c r="W7" s="35">
        <f>IF(OR(L7&gt;K7,L7&gt;L5,L7&gt;D7),"Er","")</f>
      </c>
    </row>
    <row r="8" spans="2:23" ht="15.75">
      <c r="B8" s="46" t="s">
        <v>88</v>
      </c>
      <c r="C8" s="63">
        <f t="shared" si="3"/>
        <v>2</v>
      </c>
      <c r="D8" s="63">
        <f t="shared" si="3"/>
        <v>2</v>
      </c>
      <c r="E8" s="71">
        <v>2</v>
      </c>
      <c r="F8" s="71">
        <v>2</v>
      </c>
      <c r="G8" s="71"/>
      <c r="H8" s="71"/>
      <c r="I8" s="71"/>
      <c r="J8" s="71"/>
      <c r="K8" s="71"/>
      <c r="L8" s="72"/>
      <c r="N8" s="35">
        <f>IF(C8&lt;D8,"Er","")</f>
      </c>
      <c r="O8" s="35">
        <f>IF(OR(D8&gt;C8,D8&lt;L8),"Er","")</f>
      </c>
      <c r="P8" s="35">
        <f>IF(E8&gt;E5,"Er","")</f>
      </c>
      <c r="Q8" s="35">
        <f>IF(OR(F8&gt;E8,F8&gt;F5),"Er","")</f>
      </c>
      <c r="R8" s="35">
        <f>IF(G8&gt;G5,"Er","")</f>
      </c>
      <c r="S8" s="35">
        <f>IF(OR(H8&gt;G8,H8&gt;H5),"Er","")</f>
      </c>
      <c r="T8" s="35">
        <f>IF(I8&gt;I5,"Er","")</f>
      </c>
      <c r="U8" s="35">
        <f>IF(OR(J8&gt;I8,J8&gt;J5),"Er","")</f>
      </c>
      <c r="V8" s="35">
        <f>IF(OR(K8&gt;C8,K8&lt;L8,K8&gt;K5),"Er","")</f>
      </c>
      <c r="W8" s="35">
        <f>IF(OR(L8&gt;K8,L8&gt;L5,L8&gt;D8),"Er","")</f>
      </c>
    </row>
    <row r="9" spans="2:23" ht="15.75">
      <c r="B9" s="47" t="s">
        <v>89</v>
      </c>
      <c r="C9" s="61">
        <f t="shared" si="3"/>
        <v>0</v>
      </c>
      <c r="D9" s="61">
        <f t="shared" si="3"/>
        <v>0</v>
      </c>
      <c r="E9" s="89"/>
      <c r="F9" s="89"/>
      <c r="G9" s="89"/>
      <c r="H9" s="89"/>
      <c r="I9" s="89"/>
      <c r="J9" s="89"/>
      <c r="K9" s="89"/>
      <c r="L9" s="90"/>
      <c r="N9" s="35">
        <f>IF(C9&lt;D9,"Er","")</f>
      </c>
      <c r="O9" s="35">
        <f>IF(OR(D9&gt;C9,D9&lt;L9),"Er","")</f>
      </c>
      <c r="P9" s="35">
        <f>IF(E9&gt;E5,"Er","")</f>
      </c>
      <c r="Q9" s="35">
        <f>IF(OR(F9&gt;E9,F9&gt;F5),"Er","")</f>
      </c>
      <c r="R9" s="35">
        <f>IF(G9&gt;G5,"Er","")</f>
      </c>
      <c r="S9" s="35">
        <f>IF(OR(H9&gt;G9,H9&gt;H5),"Er","")</f>
      </c>
      <c r="T9" s="35">
        <f>IF(I9&gt;I5,"Er","")</f>
      </c>
      <c r="U9" s="35">
        <f>IF(OR(J9&gt;I9,J9&gt;J5),"Er","")</f>
      </c>
      <c r="V9" s="35">
        <f>IF(OR(K9&gt;C9,K9&lt;L9,K9&gt;K5),"Er","")</f>
      </c>
      <c r="W9" s="35">
        <f>IF(OR(L9&gt;K9,L9&gt;L5,L9&gt;D9),"Er","")</f>
      </c>
    </row>
    <row r="10" spans="2:12" ht="15.75">
      <c r="B10" s="186" t="s">
        <v>65</v>
      </c>
      <c r="C10" s="187"/>
      <c r="D10" s="187"/>
      <c r="E10" s="187"/>
      <c r="F10" s="187"/>
      <c r="G10" s="187"/>
      <c r="H10" s="187"/>
      <c r="I10" s="187"/>
      <c r="J10" s="187"/>
      <c r="K10" s="187"/>
      <c r="L10" s="188"/>
    </row>
    <row r="11" spans="2:23" ht="15.75">
      <c r="B11" s="67" t="s">
        <v>90</v>
      </c>
      <c r="C11" s="95">
        <f>SUM(C12:C14)</f>
        <v>16</v>
      </c>
      <c r="D11" s="95">
        <f>SUM(D12:D14)</f>
        <v>13</v>
      </c>
      <c r="E11" s="95">
        <f aca="true" t="shared" si="4" ref="E11:J11">SUM(E12:E14)</f>
        <v>16</v>
      </c>
      <c r="F11" s="95">
        <f t="shared" si="4"/>
        <v>13</v>
      </c>
      <c r="G11" s="95">
        <f t="shared" si="4"/>
        <v>0</v>
      </c>
      <c r="H11" s="95">
        <f t="shared" si="4"/>
        <v>0</v>
      </c>
      <c r="I11" s="95">
        <f t="shared" si="4"/>
        <v>0</v>
      </c>
      <c r="J11" s="95">
        <f t="shared" si="4"/>
        <v>0</v>
      </c>
      <c r="K11" s="95">
        <f>SUM(K12:K14)</f>
        <v>0</v>
      </c>
      <c r="L11" s="96">
        <f>SUM(L12:L14)</f>
        <v>0</v>
      </c>
      <c r="N11" s="37">
        <f>IF(OR(C11&lt;D11,C11&lt;C7,C11&lt;K11,C11&lt;&gt;C35),"Er","")</f>
      </c>
      <c r="O11" s="37">
        <f>IF(OR(D11&gt;C11,D11&lt;L11,D11&lt;D7,D11&lt;&gt;D35),"Er","")</f>
      </c>
      <c r="P11" s="26">
        <f>IF(OR(E11&lt;&gt;E35,E11&lt;E7),"Er","")</f>
      </c>
      <c r="Q11" s="26">
        <f>IF(OR(F11&lt;&gt;F35,F11&lt;F7,F11&gt;E11),"Er","")</f>
      </c>
      <c r="R11" s="26">
        <f>IF(OR(G11&lt;&gt;G35,G11&lt;G7),"Er","")</f>
      </c>
      <c r="S11" s="26">
        <f>IF(OR(H11&lt;&gt;H35,H11&lt;H7,H11&gt;G11),"Er","")</f>
      </c>
      <c r="T11" s="26">
        <f>IF(OR(I11&lt;&gt;I35,I11&lt;I7),"Er","")</f>
      </c>
      <c r="U11" s="26">
        <f>IF(OR(J11&lt;&gt;J35,J11&lt;J7,J11&gt;I11),"Er","")</f>
      </c>
      <c r="V11" s="26">
        <f>IF(OR(K11&lt;&gt;K35,K11&lt;K7,K11&lt;L11,K11&gt;C11),"Er","")</f>
      </c>
      <c r="W11" s="26">
        <f>IF(OR(L11&lt;&gt;L35,L11&lt;L7,L11&gt;K11,L11&gt;D11),"Er","")</f>
      </c>
    </row>
    <row r="12" spans="2:23" ht="15.75">
      <c r="B12" s="40" t="s">
        <v>96</v>
      </c>
      <c r="C12" s="62">
        <f aca="true" t="shared" si="5" ref="C12:D15">SUM(E12,G12,I12)</f>
        <v>14</v>
      </c>
      <c r="D12" s="62">
        <f t="shared" si="5"/>
        <v>11</v>
      </c>
      <c r="E12" s="71">
        <v>14</v>
      </c>
      <c r="F12" s="71">
        <v>11</v>
      </c>
      <c r="G12" s="71"/>
      <c r="H12" s="71"/>
      <c r="I12" s="71"/>
      <c r="J12" s="71"/>
      <c r="K12" s="71"/>
      <c r="L12" s="72"/>
      <c r="N12" s="37">
        <f>IF(C12&lt;D12,"Er","")</f>
      </c>
      <c r="O12" s="37">
        <f>IF(OR(D12&gt;C12,D12&lt;L12),"Er","")</f>
      </c>
      <c r="P12" s="26"/>
      <c r="Q12" s="26">
        <f>IF(F12&gt;E12,"Er","")</f>
      </c>
      <c r="R12" s="26"/>
      <c r="S12" s="26">
        <f>IF(H12&gt;G12,"Er","")</f>
      </c>
      <c r="T12" s="26"/>
      <c r="U12" s="26">
        <f>IF(J12&gt;I12,"Er","")</f>
      </c>
      <c r="V12" s="37">
        <f>IF(OR(K12&lt;L12,K12&gt;C12),"Er","")</f>
      </c>
      <c r="W12" s="26">
        <f>IF(OR(L12&gt;D12,L12&gt;K12),"Er","")</f>
      </c>
    </row>
    <row r="13" spans="2:23" ht="15.75">
      <c r="B13" s="48" t="s">
        <v>98</v>
      </c>
      <c r="C13" s="63">
        <f t="shared" si="5"/>
        <v>2</v>
      </c>
      <c r="D13" s="63">
        <f t="shared" si="5"/>
        <v>2</v>
      </c>
      <c r="E13" s="71">
        <v>2</v>
      </c>
      <c r="F13" s="71">
        <v>2</v>
      </c>
      <c r="G13" s="71"/>
      <c r="H13" s="71"/>
      <c r="I13" s="71"/>
      <c r="J13" s="71"/>
      <c r="K13" s="71"/>
      <c r="L13" s="72"/>
      <c r="N13" s="37">
        <f>IF(C13&lt;D13,"Er","")</f>
      </c>
      <c r="O13" s="37">
        <f>IF(OR(D13&gt;C13,D13&lt;L13),"Er","")</f>
      </c>
      <c r="P13" s="26"/>
      <c r="Q13" s="26">
        <f>IF(F13&gt;E13,"Er","")</f>
      </c>
      <c r="R13" s="26"/>
      <c r="S13" s="26">
        <f>IF(H13&gt;G13,"Er","")</f>
      </c>
      <c r="T13" s="26"/>
      <c r="U13" s="26">
        <f>IF(J13&gt;I13,"Er","")</f>
      </c>
      <c r="V13" s="37">
        <f>IF(OR(K13&lt;L13,K13&gt;C13),"Er","")</f>
      </c>
      <c r="W13" s="26">
        <f>IF(OR(L13&gt;D13,L13&gt;K13),"Er","")</f>
      </c>
    </row>
    <row r="14" spans="2:23" ht="15.75">
      <c r="B14" s="49" t="s">
        <v>99</v>
      </c>
      <c r="C14" s="63">
        <f t="shared" si="5"/>
        <v>0</v>
      </c>
      <c r="D14" s="63">
        <f t="shared" si="5"/>
        <v>0</v>
      </c>
      <c r="E14" s="71"/>
      <c r="F14" s="71"/>
      <c r="G14" s="71"/>
      <c r="H14" s="71"/>
      <c r="I14" s="71"/>
      <c r="J14" s="71"/>
      <c r="K14" s="71"/>
      <c r="L14" s="72"/>
      <c r="N14" s="37">
        <f>IF(C14&lt;D14,"Er","")</f>
      </c>
      <c r="O14" s="37">
        <f>IF(OR(D14&gt;C14,D14&lt;L14),"Er","")</f>
      </c>
      <c r="P14" s="26"/>
      <c r="Q14" s="26">
        <f>IF(F14&gt;E14,"Er","")</f>
      </c>
      <c r="R14" s="26"/>
      <c r="S14" s="26">
        <f>IF(H14&gt;G14,"Er","")</f>
      </c>
      <c r="T14" s="26"/>
      <c r="U14" s="26">
        <f>IF(J14&gt;I14,"Er","")</f>
      </c>
      <c r="V14" s="37">
        <f>IF(OR(K14&lt;L14,K14&gt;C14),"Er","")</f>
      </c>
      <c r="W14" s="26">
        <f>IF(OR(L14&gt;D14,L14&gt;K14),"Er","")</f>
      </c>
    </row>
    <row r="15" spans="2:23" ht="15.75" customHeight="1">
      <c r="B15" s="50" t="s">
        <v>76</v>
      </c>
      <c r="C15" s="61">
        <f t="shared" si="5"/>
        <v>16</v>
      </c>
      <c r="D15" s="61">
        <f t="shared" si="5"/>
        <v>13</v>
      </c>
      <c r="E15" s="73">
        <v>16</v>
      </c>
      <c r="F15" s="73">
        <v>13</v>
      </c>
      <c r="G15" s="73"/>
      <c r="H15" s="73"/>
      <c r="I15" s="73"/>
      <c r="J15" s="73"/>
      <c r="K15" s="73"/>
      <c r="L15" s="75"/>
      <c r="N15" s="37">
        <f>IF(OR(C15&lt;D15,C15&gt;C11),"Er","")</f>
      </c>
      <c r="O15" s="37">
        <f>IF(OR(D15&gt;C15,D15&gt;D11,D15&lt;L15),"Er","")</f>
      </c>
      <c r="P15" s="37">
        <f>IF(E15&gt;E11,"Er","")</f>
      </c>
      <c r="Q15" s="37">
        <f>IF(OR(F15&gt;F11,F15&gt;E15),"Er","")</f>
      </c>
      <c r="R15" s="37">
        <f>IF(G15&gt;G11,"Er","")</f>
      </c>
      <c r="S15" s="37">
        <f>IF(OR(H15&gt;H11,H15&gt;G15),"Er","")</f>
      </c>
      <c r="T15" s="37">
        <f>IF(I15&gt;I11,"Er","")</f>
      </c>
      <c r="U15" s="37">
        <f>IF(OR(J15&gt;J11,J15&gt;I15),"Er","")</f>
      </c>
      <c r="V15" s="37">
        <f>IF(OR(K15&lt;L15,K15&gt;C15,K15&gt;K11),"Er","")</f>
      </c>
      <c r="W15" s="37">
        <f>IF(OR(L15&gt;D15,L15&gt;K15,L15&gt;L11),"Er","")</f>
      </c>
    </row>
    <row r="16" spans="2:23" s="36" customFormat="1" ht="15.75">
      <c r="B16" s="68" t="s">
        <v>111</v>
      </c>
      <c r="C16" s="65">
        <f>SUM(C17:C25)</f>
        <v>16</v>
      </c>
      <c r="D16" s="65">
        <f>SUM(D17:D25)</f>
        <v>13</v>
      </c>
      <c r="E16" s="95">
        <f aca="true" t="shared" si="6" ref="E16:J16">E11</f>
        <v>16</v>
      </c>
      <c r="F16" s="95">
        <f t="shared" si="6"/>
        <v>13</v>
      </c>
      <c r="G16" s="95">
        <f t="shared" si="6"/>
        <v>0</v>
      </c>
      <c r="H16" s="95">
        <f t="shared" si="6"/>
        <v>0</v>
      </c>
      <c r="I16" s="95">
        <f t="shared" si="6"/>
        <v>0</v>
      </c>
      <c r="J16" s="95">
        <f t="shared" si="6"/>
        <v>0</v>
      </c>
      <c r="K16" s="95">
        <f>K11</f>
        <v>0</v>
      </c>
      <c r="L16" s="96">
        <f>L11</f>
        <v>0</v>
      </c>
      <c r="M16" s="39"/>
      <c r="N16" s="26">
        <f>IF(OR(C16&lt;D16,C16&lt;K16,C16&lt;&gt;C11),"Er","")</f>
      </c>
      <c r="O16" s="26">
        <f>IF(OR(D16&gt;C16,D16&lt;L16,D16&lt;&gt;D11),"Er","")</f>
      </c>
      <c r="P16" s="26">
        <f aca="true" t="shared" si="7" ref="P16:U16">IF(AND(E16&lt;&gt;SUM(E17:E25),E16&lt;&gt;""),"Er","")</f>
      </c>
      <c r="Q16" s="26">
        <f t="shared" si="7"/>
      </c>
      <c r="R16" s="26">
        <f t="shared" si="7"/>
      </c>
      <c r="S16" s="26">
        <f t="shared" si="7"/>
      </c>
      <c r="T16" s="26">
        <f t="shared" si="7"/>
      </c>
      <c r="U16" s="26">
        <f t="shared" si="7"/>
      </c>
      <c r="V16" s="26">
        <f>IF(OR(K16&lt;L16,K16&gt;C16,AND(K16&lt;&gt;SUM(K17:K25),K16&lt;&gt;"")),"Er","")</f>
      </c>
      <c r="W16" s="26">
        <f>IF(OR(L16&gt;K16,L16&gt;D16,AND(L16&lt;&gt;SUM(L17:L25),L16&lt;&gt;"")),"Er","")</f>
      </c>
    </row>
    <row r="17" spans="2:23" s="36" customFormat="1" ht="15.75">
      <c r="B17" s="51" t="s">
        <v>102</v>
      </c>
      <c r="C17" s="62">
        <f aca="true" t="shared" si="8" ref="C17:D34">SUM(E17,G17,I17)</f>
        <v>0</v>
      </c>
      <c r="D17" s="62">
        <f t="shared" si="8"/>
        <v>0</v>
      </c>
      <c r="E17" s="79"/>
      <c r="F17" s="79"/>
      <c r="G17" s="79"/>
      <c r="H17" s="79"/>
      <c r="I17" s="79"/>
      <c r="J17" s="79"/>
      <c r="K17" s="79"/>
      <c r="L17" s="80"/>
      <c r="M17" s="39"/>
      <c r="N17" s="26">
        <f aca="true" t="shared" si="9" ref="N17:N25">IF(OR(C17&lt;D17,C17&lt;K17),"Er","")</f>
      </c>
      <c r="O17" s="26">
        <f aca="true" t="shared" si="10" ref="O17:O25">IF(D17&gt;C17,"Er","")</f>
      </c>
      <c r="P17" s="26">
        <f>IF(E17&gt;E16,"Er","")</f>
      </c>
      <c r="Q17" s="26">
        <f>IF(OR(F17&gt;F16,F17&gt;E17),"Er","")</f>
      </c>
      <c r="R17" s="26">
        <f>IF(G17&gt;G16,"Er","")</f>
      </c>
      <c r="S17" s="26">
        <f>IF(OR(H17&gt;G17,H17&gt;H16),"Er","")</f>
      </c>
      <c r="T17" s="26">
        <f>IF(I17&gt;I16,"Er","")</f>
      </c>
      <c r="U17" s="26">
        <f>IF(OR(J17&gt;I17,J17&gt;J16),"Er","")</f>
      </c>
      <c r="V17" s="26">
        <f>IF(OR(K17&gt;C17,K17&gt;K16,K17&lt;L17),"Er","")</f>
      </c>
      <c r="W17" s="26">
        <f>IF(OR(L17&gt;K17,L17&gt;D17,L17&gt;L16),"Er","")</f>
      </c>
    </row>
    <row r="18" spans="2:23" s="36" customFormat="1" ht="15.75">
      <c r="B18" s="44" t="s">
        <v>103</v>
      </c>
      <c r="C18" s="63">
        <f t="shared" si="8"/>
        <v>0</v>
      </c>
      <c r="D18" s="63">
        <f t="shared" si="8"/>
        <v>0</v>
      </c>
      <c r="E18" s="79"/>
      <c r="F18" s="79"/>
      <c r="G18" s="79"/>
      <c r="H18" s="79"/>
      <c r="I18" s="79"/>
      <c r="J18" s="79"/>
      <c r="K18" s="79"/>
      <c r="L18" s="80"/>
      <c r="M18" s="39"/>
      <c r="N18" s="26">
        <f t="shared" si="9"/>
      </c>
      <c r="O18" s="26">
        <f t="shared" si="10"/>
      </c>
      <c r="P18" s="26">
        <f>IF(E18&gt;E16,"Er","")</f>
      </c>
      <c r="Q18" s="26">
        <f>IF(OR(F18&gt;F16,F18&gt;E18),"Er","")</f>
      </c>
      <c r="R18" s="26">
        <f>IF(G18&gt;G16,"Er","")</f>
      </c>
      <c r="S18" s="26">
        <f>IF(OR(H18&gt;G18,H18&gt;H16),"Er","")</f>
      </c>
      <c r="T18" s="26">
        <f>IF(I18&gt;I16,"Er","")</f>
      </c>
      <c r="U18" s="26">
        <f>IF(OR(J18&gt;I18,J18&gt;J16),"Er","")</f>
      </c>
      <c r="V18" s="26">
        <f>IF(OR(K18&gt;C18,K18&gt;K16,K18&lt;L18),"Er","")</f>
      </c>
      <c r="W18" s="26">
        <f>IF(OR(L18&gt;K18,L18&gt;D18,L18&gt;L16),"Er","")</f>
      </c>
    </row>
    <row r="19" spans="2:23" s="36" customFormat="1" ht="15.75">
      <c r="B19" s="44" t="s">
        <v>104</v>
      </c>
      <c r="C19" s="63">
        <f t="shared" si="8"/>
        <v>2</v>
      </c>
      <c r="D19" s="63">
        <f t="shared" si="8"/>
        <v>2</v>
      </c>
      <c r="E19" s="79">
        <v>2</v>
      </c>
      <c r="F19" s="79">
        <v>2</v>
      </c>
      <c r="G19" s="79"/>
      <c r="H19" s="79"/>
      <c r="I19" s="79"/>
      <c r="J19" s="79"/>
      <c r="K19" s="79"/>
      <c r="L19" s="80"/>
      <c r="M19" s="39"/>
      <c r="N19" s="26">
        <f t="shared" si="9"/>
      </c>
      <c r="O19" s="26">
        <f t="shared" si="10"/>
      </c>
      <c r="P19" s="26">
        <f>IF(E19&gt;E16,"Er","")</f>
      </c>
      <c r="Q19" s="26">
        <f>IF(OR(F19&gt;F16,F19&gt;E19),"Er","")</f>
      </c>
      <c r="R19" s="26">
        <f>IF(G19&gt;G16,"Er","")</f>
      </c>
      <c r="S19" s="26">
        <f>IF(OR(H19&gt;G19,H19&gt;H16),"Er","")</f>
      </c>
      <c r="T19" s="26">
        <f>IF(I19&gt;I16,"Er","")</f>
      </c>
      <c r="U19" s="26">
        <f>IF(OR(J19&gt;I19,J19&gt;J16),"Er","")</f>
      </c>
      <c r="V19" s="26">
        <f>IF(OR(K19&gt;C19,K19&gt;K16,K19&lt;L19),"Er","")</f>
      </c>
      <c r="W19" s="26">
        <f>IF(OR(L19&gt;K19,L19&gt;D19,L19&gt;L16),"Er","")</f>
      </c>
    </row>
    <row r="20" spans="2:23" s="36" customFormat="1" ht="15.75">
      <c r="B20" s="44" t="s">
        <v>105</v>
      </c>
      <c r="C20" s="63">
        <f t="shared" si="8"/>
        <v>9</v>
      </c>
      <c r="D20" s="63">
        <f t="shared" si="8"/>
        <v>6</v>
      </c>
      <c r="E20" s="79">
        <v>9</v>
      </c>
      <c r="F20" s="79">
        <v>6</v>
      </c>
      <c r="G20" s="79"/>
      <c r="H20" s="79"/>
      <c r="I20" s="79"/>
      <c r="J20" s="79"/>
      <c r="K20" s="79"/>
      <c r="L20" s="80"/>
      <c r="M20" s="39"/>
      <c r="N20" s="26">
        <f t="shared" si="9"/>
      </c>
      <c r="O20" s="26">
        <f t="shared" si="10"/>
      </c>
      <c r="P20" s="26">
        <f>IF(E20&gt;E16,"Er","")</f>
      </c>
      <c r="Q20" s="26">
        <f>IF(OR(F20&gt;F16,F20&gt;E20),"Er","")</f>
      </c>
      <c r="R20" s="26">
        <f>IF(G20&gt;G16,"Er","")</f>
      </c>
      <c r="S20" s="26">
        <f>IF(OR(H20&gt;G20,H20&gt;H16),"Er","")</f>
      </c>
      <c r="T20" s="26">
        <f>IF(I20&gt;I16,"Er","")</f>
      </c>
      <c r="U20" s="26">
        <f>IF(OR(J20&gt;I20,J20&gt;J16),"Er","")</f>
      </c>
      <c r="V20" s="26">
        <f>IF(OR(K20&gt;C20,K20&gt;K16,K20&lt;L20),"Er","")</f>
      </c>
      <c r="W20" s="26">
        <f>IF(OR(L20&gt;K20,L20&gt;D20,L20&gt;L16),"Er","")</f>
      </c>
    </row>
    <row r="21" spans="2:23" s="36" customFormat="1" ht="15.75">
      <c r="B21" s="44" t="s">
        <v>106</v>
      </c>
      <c r="C21" s="63">
        <f t="shared" si="8"/>
        <v>5</v>
      </c>
      <c r="D21" s="63">
        <f t="shared" si="8"/>
        <v>5</v>
      </c>
      <c r="E21" s="79">
        <v>5</v>
      </c>
      <c r="F21" s="79">
        <v>5</v>
      </c>
      <c r="G21" s="79"/>
      <c r="H21" s="79"/>
      <c r="I21" s="79"/>
      <c r="J21" s="79"/>
      <c r="K21" s="79"/>
      <c r="L21" s="80"/>
      <c r="M21" s="39"/>
      <c r="N21" s="26">
        <f t="shared" si="9"/>
      </c>
      <c r="O21" s="26">
        <f t="shared" si="10"/>
      </c>
      <c r="P21" s="26">
        <f>IF(E21&gt;E16,"Er","")</f>
      </c>
      <c r="Q21" s="26">
        <f>IF(OR(F21&gt;F16,F21&gt;E21),"Er","")</f>
      </c>
      <c r="R21" s="26">
        <f>IF(G21&gt;G16,"Er","")</f>
      </c>
      <c r="S21" s="26">
        <f>IF(OR(H21&gt;G21,H21&gt;H16),"Er","")</f>
      </c>
      <c r="T21" s="26">
        <f>IF(I21&gt;I16,"Er","")</f>
      </c>
      <c r="U21" s="26">
        <f>IF(OR(J21&gt;I21,J21&gt;J16),"Er","")</f>
      </c>
      <c r="V21" s="26">
        <f>IF(OR(K21&gt;C21,K21&gt;K16,K21&lt;L21),"Er","")</f>
      </c>
      <c r="W21" s="26">
        <f>IF(OR(L21&gt;K21,L21&gt;D21,L21&gt;L16),"Er","")</f>
      </c>
    </row>
    <row r="22" spans="2:23" s="36" customFormat="1" ht="15.75">
      <c r="B22" s="44" t="s">
        <v>107</v>
      </c>
      <c r="C22" s="63">
        <f t="shared" si="8"/>
        <v>0</v>
      </c>
      <c r="D22" s="63">
        <f t="shared" si="8"/>
        <v>0</v>
      </c>
      <c r="E22" s="79"/>
      <c r="F22" s="79"/>
      <c r="G22" s="79"/>
      <c r="H22" s="79"/>
      <c r="I22" s="79"/>
      <c r="J22" s="79"/>
      <c r="K22" s="79"/>
      <c r="L22" s="80"/>
      <c r="M22" s="39"/>
      <c r="N22" s="26">
        <f t="shared" si="9"/>
      </c>
      <c r="O22" s="26">
        <f t="shared" si="10"/>
      </c>
      <c r="P22" s="26">
        <f>IF(E22&gt;E16,"Er","")</f>
      </c>
      <c r="Q22" s="26">
        <f>IF(OR(F22&gt;F16,F22&gt;E22),"Er","")</f>
      </c>
      <c r="R22" s="26">
        <f>IF(G22&gt;G16,"Er","")</f>
      </c>
      <c r="S22" s="26">
        <f>IF(OR(H22&gt;G22,H22&gt;H16),"Er","")</f>
      </c>
      <c r="T22" s="26">
        <f>IF(I22&gt;I16,"Er","")</f>
      </c>
      <c r="U22" s="26">
        <f>IF(OR(J22&gt;I22,J22&gt;J16),"Er","")</f>
      </c>
      <c r="V22" s="26">
        <f>IF(OR(K22&gt;C22,K22&gt;K16,K22&lt;L22),"Er","")</f>
      </c>
      <c r="W22" s="26">
        <f>IF(OR(L22&gt;K22,L22&gt;D22,L22&gt;L16),"Er","")</f>
      </c>
    </row>
    <row r="23" spans="2:23" s="36" customFormat="1" ht="15.75">
      <c r="B23" s="44" t="s">
        <v>108</v>
      </c>
      <c r="C23" s="63">
        <f t="shared" si="8"/>
        <v>0</v>
      </c>
      <c r="D23" s="63">
        <f t="shared" si="8"/>
        <v>0</v>
      </c>
      <c r="E23" s="79"/>
      <c r="F23" s="79"/>
      <c r="G23" s="79"/>
      <c r="H23" s="79"/>
      <c r="I23" s="79"/>
      <c r="J23" s="79"/>
      <c r="K23" s="79"/>
      <c r="L23" s="80"/>
      <c r="M23" s="39"/>
      <c r="N23" s="26">
        <f t="shared" si="9"/>
      </c>
      <c r="O23" s="26">
        <f t="shared" si="10"/>
      </c>
      <c r="P23" s="26">
        <f>IF(E23&gt;E16,"Er","")</f>
      </c>
      <c r="Q23" s="26">
        <f>IF(OR(F23&gt;F16,F23&gt;E23),"Er","")</f>
      </c>
      <c r="R23" s="26">
        <f>IF(G23&gt;G16,"Er","")</f>
      </c>
      <c r="S23" s="26">
        <f>IF(OR(H23&gt;G23,H23&gt;H16),"Er","")</f>
      </c>
      <c r="T23" s="26">
        <f>IF(I23&gt;I16,"Er","")</f>
      </c>
      <c r="U23" s="26">
        <f>IF(OR(J23&gt;I23,J23&gt;J16),"Er","")</f>
      </c>
      <c r="V23" s="26">
        <f>IF(OR(K23&gt;C23,K23&gt;K16,K23&lt;L23),"Er","")</f>
      </c>
      <c r="W23" s="26">
        <f>IF(OR(L23&gt;K23,L23&gt;D23,L23&gt;L16),"Er","")</f>
      </c>
    </row>
    <row r="24" spans="2:23" s="36" customFormat="1" ht="15.75">
      <c r="B24" s="44" t="s">
        <v>109</v>
      </c>
      <c r="C24" s="64">
        <f t="shared" si="8"/>
        <v>0</v>
      </c>
      <c r="D24" s="64">
        <f t="shared" si="8"/>
        <v>0</v>
      </c>
      <c r="E24" s="83"/>
      <c r="F24" s="83"/>
      <c r="G24" s="83"/>
      <c r="H24" s="83"/>
      <c r="I24" s="83"/>
      <c r="J24" s="83"/>
      <c r="K24" s="83"/>
      <c r="L24" s="84"/>
      <c r="M24" s="39"/>
      <c r="N24" s="26">
        <f t="shared" si="9"/>
      </c>
      <c r="O24" s="26">
        <f t="shared" si="10"/>
      </c>
      <c r="P24" s="26">
        <f>IF(E24&gt;E16,"Er","")</f>
      </c>
      <c r="Q24" s="26">
        <f>IF(OR(F24&gt;F16,F24&gt;E24),"Er","")</f>
      </c>
      <c r="R24" s="26">
        <f>IF(G24&gt;G16,"Er","")</f>
      </c>
      <c r="S24" s="26">
        <f>IF(OR(H24&gt;G24,H24&gt;H16),"Er","")</f>
      </c>
      <c r="T24" s="26">
        <f>IF(I24&gt;I16,"Er","")</f>
      </c>
      <c r="U24" s="26">
        <f>IF(OR(J24&gt;I24,J24&gt;J16),"Er","")</f>
      </c>
      <c r="V24" s="26">
        <f>IF(OR(K24&gt;C24,K24&gt;K16,K24&lt;L24),"Er","")</f>
      </c>
      <c r="W24" s="26">
        <f>IF(OR(L24&gt;K24,L24&gt;D24,L24&gt;L16),"Er","")</f>
      </c>
    </row>
    <row r="25" spans="2:23" s="36" customFormat="1" ht="15.75">
      <c r="B25" s="52" t="s">
        <v>110</v>
      </c>
      <c r="C25" s="64">
        <f t="shared" si="8"/>
        <v>0</v>
      </c>
      <c r="D25" s="64">
        <f t="shared" si="8"/>
        <v>0</v>
      </c>
      <c r="E25" s="83"/>
      <c r="F25" s="83"/>
      <c r="G25" s="83"/>
      <c r="H25" s="83"/>
      <c r="I25" s="83"/>
      <c r="J25" s="83"/>
      <c r="K25" s="83"/>
      <c r="L25" s="84"/>
      <c r="M25" s="39"/>
      <c r="N25" s="26">
        <f t="shared" si="9"/>
      </c>
      <c r="O25" s="26">
        <f t="shared" si="10"/>
      </c>
      <c r="P25" s="26">
        <f>IF(E25&gt;E16,"Er","")</f>
      </c>
      <c r="Q25" s="26">
        <f>IF(OR(F25&gt;F16,F25&gt;E25),"Er","")</f>
      </c>
      <c r="R25" s="26">
        <f>IF(G25&gt;G16,"Er","")</f>
      </c>
      <c r="S25" s="26">
        <f>IF(OR(H25&gt;G25,H25&gt;H16),"Er","")</f>
      </c>
      <c r="T25" s="26">
        <f>IF(I25&gt;I16,"Er","")</f>
      </c>
      <c r="U25" s="26">
        <f>IF(OR(J25&gt;I25,J25&gt;J16),"Er","")</f>
      </c>
      <c r="V25" s="26">
        <f>IF(OR(K25&gt;C25,K25&gt;K16,K25&lt;L25),"Er","")</f>
      </c>
      <c r="W25" s="26">
        <f>IF(OR(L25&gt;K25,L25&gt;D25,L25&gt;L16),"Er","")</f>
      </c>
    </row>
    <row r="26" spans="2:23" s="36" customFormat="1" ht="15.75">
      <c r="B26" s="69" t="s">
        <v>112</v>
      </c>
      <c r="C26" s="95">
        <f>SUM(C27:C34)</f>
        <v>16</v>
      </c>
      <c r="D26" s="95">
        <f>SUM(D27:D34)</f>
        <v>13</v>
      </c>
      <c r="E26" s="95">
        <f aca="true" t="shared" si="11" ref="E26:J26">E11</f>
        <v>16</v>
      </c>
      <c r="F26" s="95">
        <f t="shared" si="11"/>
        <v>13</v>
      </c>
      <c r="G26" s="95">
        <f t="shared" si="11"/>
        <v>0</v>
      </c>
      <c r="H26" s="95">
        <f t="shared" si="11"/>
        <v>0</v>
      </c>
      <c r="I26" s="95">
        <f t="shared" si="11"/>
        <v>0</v>
      </c>
      <c r="J26" s="95">
        <f t="shared" si="11"/>
        <v>0</v>
      </c>
      <c r="K26" s="95">
        <f>K11</f>
        <v>0</v>
      </c>
      <c r="L26" s="96">
        <f>L11</f>
        <v>0</v>
      </c>
      <c r="M26" s="39"/>
      <c r="N26" s="26">
        <f>IF(OR(C26&lt;D26,C26&lt;K26,C26&lt;&gt;C11),"Er","")</f>
      </c>
      <c r="O26" s="26">
        <f>IF(OR(D26&gt;C26,D26&lt;L26,D26&lt;&gt;D11),"Er","")</f>
      </c>
      <c r="P26" s="26">
        <f aca="true" t="shared" si="12" ref="P26:U26">IF(AND(E26&lt;&gt;SUM(E27:E34),E26&lt;&gt;0),"Er","")</f>
      </c>
      <c r="Q26" s="26">
        <f t="shared" si="12"/>
      </c>
      <c r="R26" s="26">
        <f t="shared" si="12"/>
      </c>
      <c r="S26" s="26">
        <f t="shared" si="12"/>
      </c>
      <c r="T26" s="26">
        <f t="shared" si="12"/>
      </c>
      <c r="U26" s="26">
        <f t="shared" si="12"/>
      </c>
      <c r="V26" s="26">
        <f>IF(OR(K26&lt;L26,K26&gt;C26,AND(K26&lt;&gt;SUM(K27:K34),K26&lt;&gt;0)),"Er","")</f>
      </c>
      <c r="W26" s="26">
        <f>IF(OR(L26&gt;K26,L26&gt;D26,AND(L26&lt;&gt;SUM(L27:L34),L26&lt;&gt;0)),"Er","")</f>
      </c>
    </row>
    <row r="27" spans="2:23" s="36" customFormat="1" ht="15.75">
      <c r="B27" s="53" t="s">
        <v>119</v>
      </c>
      <c r="C27" s="62">
        <f t="shared" si="8"/>
        <v>6</v>
      </c>
      <c r="D27" s="62">
        <f t="shared" si="8"/>
        <v>6</v>
      </c>
      <c r="E27" s="79">
        <v>6</v>
      </c>
      <c r="F27" s="79">
        <v>6</v>
      </c>
      <c r="G27" s="79"/>
      <c r="H27" s="79"/>
      <c r="I27" s="79"/>
      <c r="J27" s="79"/>
      <c r="K27" s="79"/>
      <c r="L27" s="80"/>
      <c r="M27" s="39"/>
      <c r="N27" s="26">
        <f aca="true" t="shared" si="13" ref="N27:N34">IF(OR(C27&lt;D27,C27&lt;K27),"Er","")</f>
      </c>
      <c r="O27" s="26">
        <f aca="true" t="shared" si="14" ref="O27:O34">IF(D27&gt;C27,"Er","")</f>
      </c>
      <c r="P27" s="26">
        <f>IF(E27&gt;E26,"Er","")</f>
      </c>
      <c r="Q27" s="26">
        <f>IF(OR(F27&gt;F26,F27&gt;E27),"Er","")</f>
      </c>
      <c r="R27" s="26">
        <f>IF(G27&gt;G26,"Er","")</f>
      </c>
      <c r="S27" s="26">
        <f>IF(OR(H27&gt;G27,H27&gt;H26),"Er","")</f>
      </c>
      <c r="T27" s="26">
        <f>IF(I27&gt;I26,"Er","")</f>
      </c>
      <c r="U27" s="26">
        <f>IF(OR(J27&gt;I27,J27&gt;J26),"Er","")</f>
      </c>
      <c r="V27" s="26">
        <f>IF(OR(K27&gt;C27,K27&gt;K26,K27&lt;L27),"Er","")</f>
      </c>
      <c r="W27" s="26">
        <f>IF(OR(L27&gt;K27,L27&gt;D27,L27&gt;L26),"Er","")</f>
      </c>
    </row>
    <row r="28" spans="2:23" s="36" customFormat="1" ht="15.75">
      <c r="B28" s="44" t="s">
        <v>120</v>
      </c>
      <c r="C28" s="60">
        <f t="shared" si="8"/>
        <v>1</v>
      </c>
      <c r="D28" s="60">
        <f t="shared" si="8"/>
        <v>1</v>
      </c>
      <c r="E28" s="79">
        <v>1</v>
      </c>
      <c r="F28" s="79">
        <v>1</v>
      </c>
      <c r="G28" s="79"/>
      <c r="H28" s="79"/>
      <c r="I28" s="79"/>
      <c r="J28" s="79"/>
      <c r="K28" s="79"/>
      <c r="L28" s="80"/>
      <c r="M28" s="39"/>
      <c r="N28" s="26">
        <f t="shared" si="13"/>
      </c>
      <c r="O28" s="26">
        <f t="shared" si="14"/>
      </c>
      <c r="P28" s="26">
        <f>IF(E28&gt;E26,"Er","")</f>
      </c>
      <c r="Q28" s="26">
        <f>IF(OR(F28&gt;F26,F28&gt;E28),"Er","")</f>
      </c>
      <c r="R28" s="26">
        <f>IF(G28&gt;G26,"Er","")</f>
      </c>
      <c r="S28" s="26">
        <f>IF(OR(H28&gt;G28,H28&gt;H26),"Er","")</f>
      </c>
      <c r="T28" s="26">
        <f>IF(I28&gt;I26,"Er","")</f>
      </c>
      <c r="U28" s="26">
        <f>IF(OR(J28&gt;I28,J28&gt;J26),"Er","")</f>
      </c>
      <c r="V28" s="26">
        <f>IF(OR(K28&gt;C28,K28&gt;K26,K28&lt;L28),"Er","")</f>
      </c>
      <c r="W28" s="26">
        <f>IF(OR(L28&gt;K28,L28&gt;D28,L28&gt;L26),"Er","")</f>
      </c>
    </row>
    <row r="29" spans="2:23" s="36" customFormat="1" ht="15.75">
      <c r="B29" s="44" t="s">
        <v>113</v>
      </c>
      <c r="C29" s="63">
        <f t="shared" si="8"/>
        <v>2</v>
      </c>
      <c r="D29" s="63">
        <f t="shared" si="8"/>
        <v>2</v>
      </c>
      <c r="E29" s="79">
        <v>2</v>
      </c>
      <c r="F29" s="79">
        <v>2</v>
      </c>
      <c r="G29" s="79"/>
      <c r="H29" s="79"/>
      <c r="I29" s="79"/>
      <c r="J29" s="79"/>
      <c r="K29" s="79"/>
      <c r="L29" s="80"/>
      <c r="M29" s="39"/>
      <c r="N29" s="26">
        <f t="shared" si="13"/>
      </c>
      <c r="O29" s="26">
        <f t="shared" si="14"/>
      </c>
      <c r="P29" s="26">
        <f>IF(E29&gt;E26,"Er","")</f>
      </c>
      <c r="Q29" s="26">
        <f>IF(OR(F29&gt;F26,F29&gt;E29),"Er","")</f>
      </c>
      <c r="R29" s="26">
        <f>IF(G29&gt;G26,"Er","")</f>
      </c>
      <c r="S29" s="26">
        <f>IF(OR(H29&gt;G29,H29&gt;H26),"Er","")</f>
      </c>
      <c r="T29" s="26">
        <f>IF(I29&gt;I26,"Er","")</f>
      </c>
      <c r="U29" s="26">
        <f>IF(OR(J29&gt;I29,J29&gt;J26),"Er","")</f>
      </c>
      <c r="V29" s="26">
        <f>IF(OR(K29&gt;C29,K29&gt;K26,K29&lt;L29),"Er","")</f>
      </c>
      <c r="W29" s="26">
        <f>IF(OR(L29&gt;K29,L29&gt;D29,L29&gt;L26),"Er","")</f>
      </c>
    </row>
    <row r="30" spans="2:23" s="36" customFormat="1" ht="15.75">
      <c r="B30" s="44" t="s">
        <v>114</v>
      </c>
      <c r="C30" s="63">
        <f t="shared" si="8"/>
        <v>2</v>
      </c>
      <c r="D30" s="63">
        <f t="shared" si="8"/>
        <v>1</v>
      </c>
      <c r="E30" s="79">
        <v>2</v>
      </c>
      <c r="F30" s="79">
        <v>1</v>
      </c>
      <c r="G30" s="79"/>
      <c r="H30" s="79"/>
      <c r="I30" s="79"/>
      <c r="J30" s="79"/>
      <c r="K30" s="79"/>
      <c r="L30" s="80"/>
      <c r="M30" s="39"/>
      <c r="N30" s="26">
        <f t="shared" si="13"/>
      </c>
      <c r="O30" s="26">
        <f t="shared" si="14"/>
      </c>
      <c r="P30" s="26">
        <f>IF(E30&gt;E26,"Er","")</f>
      </c>
      <c r="Q30" s="26">
        <f>IF(OR(F30&gt;F26,F30&gt;E30),"Er","")</f>
      </c>
      <c r="R30" s="26">
        <f>IF(G30&gt;G26,"Er","")</f>
      </c>
      <c r="S30" s="26">
        <f>IF(OR(H30&gt;G30,H30&gt;H26),"Er","")</f>
      </c>
      <c r="T30" s="26">
        <f>IF(I30&gt;I26,"Er","")</f>
      </c>
      <c r="U30" s="26">
        <f>IF(OR(J30&gt;I30,J30&gt;J26),"Er","")</f>
      </c>
      <c r="V30" s="26">
        <f>IF(OR(K30&gt;C30,K30&gt;K26,K30&lt;L30),"Er","")</f>
      </c>
      <c r="W30" s="26">
        <f>IF(OR(L30&gt;K30,L30&gt;D30,L30&gt;L26),"Er","")</f>
      </c>
    </row>
    <row r="31" spans="2:23" s="36" customFormat="1" ht="15.75">
      <c r="B31" s="44" t="s">
        <v>115</v>
      </c>
      <c r="C31" s="63">
        <f t="shared" si="8"/>
        <v>4</v>
      </c>
      <c r="D31" s="63">
        <f t="shared" si="8"/>
        <v>3</v>
      </c>
      <c r="E31" s="79">
        <v>4</v>
      </c>
      <c r="F31" s="79">
        <v>3</v>
      </c>
      <c r="G31" s="79"/>
      <c r="H31" s="79"/>
      <c r="I31" s="79"/>
      <c r="J31" s="79"/>
      <c r="K31" s="79"/>
      <c r="L31" s="80"/>
      <c r="M31" s="39"/>
      <c r="N31" s="26">
        <f t="shared" si="13"/>
      </c>
      <c r="O31" s="26">
        <f t="shared" si="14"/>
      </c>
      <c r="P31" s="26">
        <f>IF(E31&gt;E26,"Er","")</f>
      </c>
      <c r="Q31" s="26">
        <f>IF(OR(F31&gt;F26,F31&gt;E31),"Er","")</f>
      </c>
      <c r="R31" s="26">
        <f>IF(G31&gt;G26,"Er","")</f>
      </c>
      <c r="S31" s="26">
        <f>IF(OR(H31&gt;G31,H31&gt;H26),"Er","")</f>
      </c>
      <c r="T31" s="26">
        <f>IF(I31&gt;I26,"Er","")</f>
      </c>
      <c r="U31" s="26">
        <f>IF(OR(J31&gt;I31,J31&gt;J26),"Er","")</f>
      </c>
      <c r="V31" s="26">
        <f>IF(OR(K31&gt;C31,K31&gt;K26,K31&lt;L31),"Er","")</f>
      </c>
      <c r="W31" s="26">
        <f>IF(OR(L31&gt;K31,L31&gt;D31,L31&gt;L26),"Er","")</f>
      </c>
    </row>
    <row r="32" spans="2:23" s="36" customFormat="1" ht="15.75">
      <c r="B32" s="44" t="s">
        <v>116</v>
      </c>
      <c r="C32" s="63">
        <f t="shared" si="8"/>
        <v>0</v>
      </c>
      <c r="D32" s="63">
        <f t="shared" si="8"/>
        <v>0</v>
      </c>
      <c r="E32" s="79"/>
      <c r="F32" s="79"/>
      <c r="G32" s="79"/>
      <c r="H32" s="79"/>
      <c r="I32" s="79"/>
      <c r="J32" s="79"/>
      <c r="K32" s="79"/>
      <c r="L32" s="80"/>
      <c r="M32" s="39"/>
      <c r="N32" s="26">
        <f t="shared" si="13"/>
      </c>
      <c r="O32" s="26">
        <f t="shared" si="14"/>
      </c>
      <c r="P32" s="26">
        <f>IF(E32&gt;E26,"Er","")</f>
      </c>
      <c r="Q32" s="26">
        <f>IF(OR(F32&gt;F26,F32&gt;E32),"Er","")</f>
      </c>
      <c r="R32" s="26">
        <f>IF(G32&gt;G26,"Er","")</f>
      </c>
      <c r="S32" s="26">
        <f>IF(OR(H32&gt;G32,H32&gt;H26),"Er","")</f>
      </c>
      <c r="T32" s="26">
        <f>IF(I32&gt;I26,"Er","")</f>
      </c>
      <c r="U32" s="26">
        <f>IF(OR(J32&gt;I32,J32&gt;J26),"Er","")</f>
      </c>
      <c r="V32" s="26">
        <f>IF(OR(K32&gt;C32,K32&gt;K26,K32&lt;L32),"Er","")</f>
      </c>
      <c r="W32" s="26">
        <f>IF(OR(L32&gt;K32,L32&gt;D32,L32&gt;L26),"Er","")</f>
      </c>
    </row>
    <row r="33" spans="2:23" s="36" customFormat="1" ht="15.75">
      <c r="B33" s="44" t="s">
        <v>117</v>
      </c>
      <c r="C33" s="63">
        <f t="shared" si="8"/>
        <v>1</v>
      </c>
      <c r="D33" s="63">
        <f t="shared" si="8"/>
        <v>0</v>
      </c>
      <c r="E33" s="79">
        <v>1</v>
      </c>
      <c r="F33" s="79"/>
      <c r="G33" s="79"/>
      <c r="H33" s="79"/>
      <c r="I33" s="79"/>
      <c r="J33" s="79"/>
      <c r="K33" s="79"/>
      <c r="L33" s="80"/>
      <c r="M33" s="39"/>
      <c r="N33" s="26">
        <f t="shared" si="13"/>
      </c>
      <c r="O33" s="26">
        <f t="shared" si="14"/>
      </c>
      <c r="P33" s="26">
        <f>IF(E33&gt;E26,"Er","")</f>
      </c>
      <c r="Q33" s="26">
        <f>IF(OR(F33&gt;F26,F33&gt;E33),"Er","")</f>
      </c>
      <c r="R33" s="26">
        <f>IF(G33&gt;G26,"Er","")</f>
      </c>
      <c r="S33" s="26">
        <f>IF(OR(H33&gt;G33,H33&gt;H26),"Er","")</f>
      </c>
      <c r="T33" s="26">
        <f>IF(I33&gt;I26,"Er","")</f>
      </c>
      <c r="U33" s="26">
        <f>IF(OR(J33&gt;I33,J33&gt;J26),"Er","")</f>
      </c>
      <c r="V33" s="26">
        <f>IF(OR(K33&gt;C33,K33&gt;K26,K33&lt;L33),"Er","")</f>
      </c>
      <c r="W33" s="26">
        <f>IF(OR(L33&gt;K33,L33&gt;D33,L33&gt;L26),"Er","")</f>
      </c>
    </row>
    <row r="34" spans="2:23" s="36" customFormat="1" ht="15.75">
      <c r="B34" s="54" t="s">
        <v>118</v>
      </c>
      <c r="C34" s="61">
        <f t="shared" si="8"/>
        <v>0</v>
      </c>
      <c r="D34" s="61">
        <f t="shared" si="8"/>
        <v>0</v>
      </c>
      <c r="E34" s="81"/>
      <c r="F34" s="81"/>
      <c r="G34" s="81"/>
      <c r="H34" s="81"/>
      <c r="I34" s="81"/>
      <c r="J34" s="81"/>
      <c r="K34" s="81"/>
      <c r="L34" s="82"/>
      <c r="M34" s="39"/>
      <c r="N34" s="26">
        <f t="shared" si="13"/>
      </c>
      <c r="O34" s="26">
        <f t="shared" si="14"/>
      </c>
      <c r="P34" s="26">
        <f>IF(E34&gt;E26,"Er","")</f>
      </c>
      <c r="Q34" s="26">
        <f>IF(OR(F34&gt;F26,F34&gt;E34),"Er","")</f>
      </c>
      <c r="R34" s="26">
        <f>IF(G34&gt;G26,"Er","")</f>
      </c>
      <c r="S34" s="26">
        <f>IF(OR(H34&gt;G34,H34&gt;H26),"Er","")</f>
      </c>
      <c r="T34" s="26">
        <f>IF(I34&gt;I26,"Er","")</f>
      </c>
      <c r="U34" s="26">
        <f>IF(OR(J34&gt;I34,J34&gt;J26),"Er","")</f>
      </c>
      <c r="V34" s="26">
        <f>IF(OR(K34&gt;C34,K34&gt;K26,K34&lt;L34),"Er","")</f>
      </c>
      <c r="W34" s="26">
        <f>IF(OR(L34&gt;K34,L34&gt;D34,L34&gt;L26),"Er","")</f>
      </c>
    </row>
    <row r="35" spans="2:23" ht="15.75">
      <c r="B35" s="67" t="s">
        <v>84</v>
      </c>
      <c r="C35" s="65">
        <f>SUM(C36:C46)</f>
        <v>16</v>
      </c>
      <c r="D35" s="65">
        <f>SUM(D36:D46)</f>
        <v>13</v>
      </c>
      <c r="E35" s="95">
        <f>E11</f>
        <v>16</v>
      </c>
      <c r="F35" s="95">
        <f aca="true" t="shared" si="15" ref="F35:L35">F11</f>
        <v>13</v>
      </c>
      <c r="G35" s="95">
        <f t="shared" si="15"/>
        <v>0</v>
      </c>
      <c r="H35" s="95">
        <f t="shared" si="15"/>
        <v>0</v>
      </c>
      <c r="I35" s="95">
        <f t="shared" si="15"/>
        <v>0</v>
      </c>
      <c r="J35" s="95">
        <f t="shared" si="15"/>
        <v>0</v>
      </c>
      <c r="K35" s="95">
        <f t="shared" si="15"/>
        <v>0</v>
      </c>
      <c r="L35" s="96">
        <f t="shared" si="15"/>
        <v>0</v>
      </c>
      <c r="N35" s="26">
        <f>IF(OR(C35&lt;D35,C35&lt;K35,C35&lt;&gt;C11),"Er","")</f>
      </c>
      <c r="O35" s="26">
        <f>IF(OR(D35&gt;C35,D35&lt;L35,D35&lt;&gt;D11),"Er","")</f>
      </c>
      <c r="P35" s="26">
        <f aca="true" t="shared" si="16" ref="P35:U35">IF(AND(E35&lt;&gt;SUM(E36:E46),E35&lt;&gt;""),"Er","")</f>
      </c>
      <c r="Q35" s="26">
        <f t="shared" si="16"/>
      </c>
      <c r="R35" s="26">
        <f t="shared" si="16"/>
      </c>
      <c r="S35" s="26">
        <f t="shared" si="16"/>
      </c>
      <c r="T35" s="26">
        <f t="shared" si="16"/>
      </c>
      <c r="U35" s="26">
        <f t="shared" si="16"/>
      </c>
      <c r="V35" s="26">
        <f>IF(OR(K35&lt;L35,K35&gt;C35,AND(K35&lt;&gt;SUM(K36:K46),K35&lt;&gt;"")),"Er","")</f>
      </c>
      <c r="W35" s="26">
        <f>IF(OR(L35&gt;K35,L35&gt;D35,AND(L35&lt;&gt;SUM(L36:L46),L35&lt;&gt;"")),"Er","")</f>
      </c>
    </row>
    <row r="36" spans="2:23" ht="15.75">
      <c r="B36" s="55" t="s">
        <v>63</v>
      </c>
      <c r="C36" s="60">
        <f aca="true" t="shared" si="17" ref="C36:C47">SUM(E36,G36,I36)</f>
        <v>1</v>
      </c>
      <c r="D36" s="60">
        <f aca="true" t="shared" si="18" ref="D36:D47">SUM(F36,H36,J36)</f>
        <v>0</v>
      </c>
      <c r="E36" s="71">
        <v>1</v>
      </c>
      <c r="F36" s="71"/>
      <c r="G36" s="71"/>
      <c r="H36" s="71"/>
      <c r="I36" s="71"/>
      <c r="J36" s="71"/>
      <c r="K36" s="71"/>
      <c r="L36" s="72"/>
      <c r="N36" s="26">
        <f aca="true" t="shared" si="19" ref="N36:N46">IF(OR(C36&lt;D36,C36&lt;K36),"Er","")</f>
      </c>
      <c r="O36" s="26">
        <f aca="true" t="shared" si="20" ref="O36:O46">IF(D36&gt;C36,"Er","")</f>
      </c>
      <c r="P36" s="26">
        <f>IF(E36&gt;E11,"Er","")</f>
      </c>
      <c r="Q36" s="26">
        <f>IF(OR(F36&gt;F11,F36&gt;E36),"Er","")</f>
      </c>
      <c r="R36" s="26">
        <f>IF(G36&gt;G11,"Er","")</f>
      </c>
      <c r="S36" s="26">
        <f>IF(OR(H36&gt;G36,H36&gt;H11),"Er","")</f>
      </c>
      <c r="T36" s="26">
        <f>IF(I36&gt;I11,"Er","")</f>
      </c>
      <c r="U36" s="26">
        <f>IF(OR(J36&gt;I36,J36&gt;J11),"Er","")</f>
      </c>
      <c r="V36" s="26">
        <f>IF(OR(K36&gt;C36,K36&gt;K11,K36&lt;L36),"Er","")</f>
      </c>
      <c r="W36" s="26">
        <f>IF(OR(L36&gt;K36,L36&gt;D36,L36&gt;L11),"Er","")</f>
      </c>
    </row>
    <row r="37" spans="2:23" ht="15.75">
      <c r="B37" s="56" t="s">
        <v>54</v>
      </c>
      <c r="C37" s="63">
        <f t="shared" si="17"/>
        <v>1</v>
      </c>
      <c r="D37" s="63">
        <f t="shared" si="18"/>
        <v>1</v>
      </c>
      <c r="E37" s="71">
        <v>1</v>
      </c>
      <c r="F37" s="71">
        <v>1</v>
      </c>
      <c r="G37" s="71"/>
      <c r="H37" s="71"/>
      <c r="I37" s="71"/>
      <c r="J37" s="71"/>
      <c r="K37" s="71"/>
      <c r="L37" s="72"/>
      <c r="N37" s="26">
        <f t="shared" si="19"/>
      </c>
      <c r="O37" s="26">
        <f t="shared" si="20"/>
      </c>
      <c r="P37" s="26">
        <f>IF(E37&gt;E11,"Er","")</f>
      </c>
      <c r="Q37" s="26">
        <f>IF(OR(F37&gt;F11,F37&gt;E37),"Er","")</f>
      </c>
      <c r="R37" s="26">
        <f>IF(G37&gt;G11,"Er","")</f>
      </c>
      <c r="S37" s="26">
        <f>IF(OR(H37&gt;G37,H37&gt;H11),"Er","")</f>
      </c>
      <c r="T37" s="26">
        <f>IF(I37&gt;I11,"Er","")</f>
      </c>
      <c r="U37" s="26">
        <f>IF(OR(J37&gt;I37,J37&gt;J11),"Er","")</f>
      </c>
      <c r="V37" s="26">
        <f>IF(OR(K37&gt;C37,K37&gt;K11,K37&lt;L37),"Er","")</f>
      </c>
      <c r="W37" s="26">
        <f>IF(OR(L37&gt;K37,L37&gt;D37,L37&gt;L11),"Er","")</f>
      </c>
    </row>
    <row r="38" spans="2:23" ht="15.75">
      <c r="B38" s="56" t="s">
        <v>55</v>
      </c>
      <c r="C38" s="63">
        <f t="shared" si="17"/>
        <v>1</v>
      </c>
      <c r="D38" s="63">
        <f t="shared" si="18"/>
        <v>1</v>
      </c>
      <c r="E38" s="71">
        <v>1</v>
      </c>
      <c r="F38" s="71">
        <v>1</v>
      </c>
      <c r="G38" s="71"/>
      <c r="H38" s="71"/>
      <c r="I38" s="71"/>
      <c r="J38" s="71"/>
      <c r="K38" s="71"/>
      <c r="L38" s="72"/>
      <c r="N38" s="26">
        <f t="shared" si="19"/>
      </c>
      <c r="O38" s="26">
        <f t="shared" si="20"/>
      </c>
      <c r="P38" s="26">
        <f>IF(E38&gt;E11,"Er","")</f>
      </c>
      <c r="Q38" s="26">
        <f>IF(OR(F38&gt;F11,F38&gt;E38),"Er","")</f>
      </c>
      <c r="R38" s="26">
        <f>IF(G38&gt;G11,"Er","")</f>
      </c>
      <c r="S38" s="26">
        <f>IF(OR(H38&gt;G38,H38&gt;H11),"Er","")</f>
      </c>
      <c r="T38" s="26">
        <f>IF(I38&gt;I11,"Er","")</f>
      </c>
      <c r="U38" s="26">
        <f>IF(OR(J38&gt;I38,J38&gt;J11),"Er","")</f>
      </c>
      <c r="V38" s="26">
        <f>IF(OR(K38&gt;C38,K38&gt;K11,K38&lt;L38),"Er","")</f>
      </c>
      <c r="W38" s="26">
        <f>IF(OR(L38&gt;K38,L38&gt;D38,L38&gt;L11),"Er","")</f>
      </c>
    </row>
    <row r="39" spans="2:23" ht="15.75">
      <c r="B39" s="56" t="s">
        <v>56</v>
      </c>
      <c r="C39" s="63">
        <f t="shared" si="17"/>
        <v>0</v>
      </c>
      <c r="D39" s="63">
        <f t="shared" si="18"/>
        <v>0</v>
      </c>
      <c r="E39" s="71"/>
      <c r="F39" s="71"/>
      <c r="G39" s="71"/>
      <c r="H39" s="71"/>
      <c r="I39" s="71"/>
      <c r="J39" s="71"/>
      <c r="K39" s="71"/>
      <c r="L39" s="72"/>
      <c r="N39" s="26">
        <f t="shared" si="19"/>
      </c>
      <c r="O39" s="26">
        <f t="shared" si="20"/>
      </c>
      <c r="P39" s="26">
        <f>IF(E39&gt;E11,"Er","")</f>
      </c>
      <c r="Q39" s="26">
        <f>IF(OR(F39&gt;F11,F39&gt;E39),"Er","")</f>
      </c>
      <c r="R39" s="26">
        <f>IF(G39&gt;G11,"Er","")</f>
      </c>
      <c r="S39" s="26">
        <f>IF(OR(H39&gt;G39,H39&gt;H11),"Er","")</f>
      </c>
      <c r="T39" s="26">
        <f>IF(I39&gt;I11,"Er","")</f>
      </c>
      <c r="U39" s="26">
        <f>IF(OR(J39&gt;I39,J39&gt;J11),"Er","")</f>
      </c>
      <c r="V39" s="26">
        <f>IF(OR(K39&gt;C39,K39&gt;K11,K39&lt;L39),"Er","")</f>
      </c>
      <c r="W39" s="26">
        <f>IF(OR(L39&gt;K39,L39&gt;D39,L39&gt;L11),"Er","")</f>
      </c>
    </row>
    <row r="40" spans="2:23" ht="15.75">
      <c r="B40" s="56" t="s">
        <v>57</v>
      </c>
      <c r="C40" s="63">
        <f t="shared" si="17"/>
        <v>0</v>
      </c>
      <c r="D40" s="63">
        <f t="shared" si="18"/>
        <v>0</v>
      </c>
      <c r="E40" s="71"/>
      <c r="F40" s="71"/>
      <c r="G40" s="71"/>
      <c r="H40" s="71"/>
      <c r="I40" s="71"/>
      <c r="J40" s="71"/>
      <c r="K40" s="71"/>
      <c r="L40" s="72"/>
      <c r="N40" s="26">
        <f t="shared" si="19"/>
      </c>
      <c r="O40" s="26">
        <f t="shared" si="20"/>
      </c>
      <c r="P40" s="26">
        <f>IF(E40&gt;E11,"Er","")</f>
      </c>
      <c r="Q40" s="26">
        <f>IF(OR(F40&gt;F11,F40&gt;E40),"Er","")</f>
      </c>
      <c r="R40" s="26">
        <f>IF(G40&gt;G11,"Er","")</f>
      </c>
      <c r="S40" s="26">
        <f>IF(OR(H40&gt;G40,H40&gt;H11),"Er","")</f>
      </c>
      <c r="T40" s="26">
        <f>IF(I40&gt;I11,"Er","")</f>
      </c>
      <c r="U40" s="26">
        <f>IF(OR(J40&gt;I40,J40&gt;J11),"Er","")</f>
      </c>
      <c r="V40" s="26">
        <f>IF(OR(K40&gt;C40,K40&gt;K11,K40&lt;L40),"Er","")</f>
      </c>
      <c r="W40" s="26">
        <f>IF(OR(L40&gt;K40,L40&gt;D40,L40&gt;L11),"Er","")</f>
      </c>
    </row>
    <row r="41" spans="2:23" ht="15.75">
      <c r="B41" s="56" t="s">
        <v>58</v>
      </c>
      <c r="C41" s="63">
        <f t="shared" si="17"/>
        <v>1</v>
      </c>
      <c r="D41" s="63">
        <f t="shared" si="18"/>
        <v>0</v>
      </c>
      <c r="E41" s="71">
        <v>1</v>
      </c>
      <c r="F41" s="71"/>
      <c r="G41" s="71"/>
      <c r="H41" s="71"/>
      <c r="I41" s="71"/>
      <c r="J41" s="71"/>
      <c r="K41" s="71"/>
      <c r="L41" s="72"/>
      <c r="N41" s="26">
        <f t="shared" si="19"/>
      </c>
      <c r="O41" s="26">
        <f t="shared" si="20"/>
      </c>
      <c r="P41" s="26">
        <f>IF(E41&gt;E11,"Er","")</f>
      </c>
      <c r="Q41" s="26">
        <f>IF(OR(F41&gt;F11,F41&gt;E41),"Er","")</f>
      </c>
      <c r="R41" s="26">
        <f>IF(G41&gt;G11,"Er","")</f>
      </c>
      <c r="S41" s="26">
        <f>IF(OR(H41&gt;G41,H41&gt;H11),"Er","")</f>
      </c>
      <c r="T41" s="26">
        <f>IF(I41&gt;I11,"Er","")</f>
      </c>
      <c r="U41" s="26">
        <f>IF(OR(J41&gt;I41,J41&gt;J11),"Er","")</f>
      </c>
      <c r="V41" s="26">
        <f>IF(OR(K41&gt;C41,K41&gt;K11,K41&lt;L41),"Er","")</f>
      </c>
      <c r="W41" s="26">
        <f>IF(OR(L41&gt;K41,L41&gt;D41,L41&gt;L11),"Er","")</f>
      </c>
    </row>
    <row r="42" spans="2:23" ht="15.75">
      <c r="B42" s="56" t="s">
        <v>59</v>
      </c>
      <c r="C42" s="63">
        <f t="shared" si="17"/>
        <v>0</v>
      </c>
      <c r="D42" s="63">
        <f t="shared" si="18"/>
        <v>0</v>
      </c>
      <c r="E42" s="71"/>
      <c r="F42" s="71"/>
      <c r="G42" s="71"/>
      <c r="H42" s="71"/>
      <c r="I42" s="71"/>
      <c r="J42" s="71"/>
      <c r="K42" s="71"/>
      <c r="L42" s="72"/>
      <c r="N42" s="26">
        <f t="shared" si="19"/>
      </c>
      <c r="O42" s="26">
        <f t="shared" si="20"/>
      </c>
      <c r="P42" s="26">
        <f>IF(E42&gt;E11,"Er","")</f>
      </c>
      <c r="Q42" s="26">
        <f>IF(OR(F42&gt;F11,F42&gt;E42),"Er","")</f>
      </c>
      <c r="R42" s="26">
        <f>IF(G42&gt;G11,"Er","")</f>
      </c>
      <c r="S42" s="26">
        <f>IF(OR(H42&gt;G42,H42&gt;H11),"Er","")</f>
      </c>
      <c r="T42" s="26">
        <f>IF(I42&gt;I11,"Er","")</f>
      </c>
      <c r="U42" s="26">
        <f>IF(OR(J42&gt;I42,J42&gt;J11),"Er","")</f>
      </c>
      <c r="V42" s="26">
        <f>IF(OR(K42&gt;C42,K42&gt;K11,K42&lt;L42),"Er","")</f>
      </c>
      <c r="W42" s="26">
        <f>IF(OR(L42&gt;K42,L42&gt;D42,L42&gt;L11),"Er","")</f>
      </c>
    </row>
    <row r="43" spans="2:23" ht="15.75">
      <c r="B43" s="56" t="s">
        <v>50</v>
      </c>
      <c r="C43" s="63">
        <f t="shared" si="17"/>
        <v>0</v>
      </c>
      <c r="D43" s="63">
        <f t="shared" si="18"/>
        <v>0</v>
      </c>
      <c r="E43" s="71"/>
      <c r="F43" s="71"/>
      <c r="G43" s="71"/>
      <c r="H43" s="71"/>
      <c r="I43" s="71"/>
      <c r="J43" s="71"/>
      <c r="K43" s="71"/>
      <c r="L43" s="72"/>
      <c r="N43" s="26">
        <f t="shared" si="19"/>
      </c>
      <c r="O43" s="26">
        <f t="shared" si="20"/>
      </c>
      <c r="P43" s="26">
        <f>IF(E43&gt;E11,"Er","")</f>
      </c>
      <c r="Q43" s="26">
        <f>IF(OR(F43&gt;F11,F43&gt;E43),"Er","")</f>
      </c>
      <c r="R43" s="26">
        <f>IF(G43&gt;G11,"Er","")</f>
      </c>
      <c r="S43" s="26">
        <f>IF(OR(H43&gt;G43,H43&gt;H11),"Er","")</f>
      </c>
      <c r="T43" s="26">
        <f>IF(I43&gt;I11,"Er","")</f>
      </c>
      <c r="U43" s="26">
        <f>IF(OR(J43&gt;I43,J43&gt;J11),"Er","")</f>
      </c>
      <c r="V43" s="26">
        <f>IF(OR(K43&gt;C43,K43&gt;K11,K43&lt;L43),"Er","")</f>
      </c>
      <c r="W43" s="26">
        <f>IF(OR(L43&gt;K43,L43&gt;D43,L43&gt;L11),"Er","")</f>
      </c>
    </row>
    <row r="44" spans="2:23" ht="15.75">
      <c r="B44" s="56" t="s">
        <v>51</v>
      </c>
      <c r="C44" s="63">
        <f t="shared" si="17"/>
        <v>0</v>
      </c>
      <c r="D44" s="63">
        <f t="shared" si="18"/>
        <v>0</v>
      </c>
      <c r="E44" s="71"/>
      <c r="F44" s="71"/>
      <c r="G44" s="71"/>
      <c r="H44" s="71"/>
      <c r="I44" s="71"/>
      <c r="J44" s="71"/>
      <c r="K44" s="71"/>
      <c r="L44" s="72"/>
      <c r="N44" s="26">
        <f t="shared" si="19"/>
      </c>
      <c r="O44" s="26">
        <f t="shared" si="20"/>
      </c>
      <c r="P44" s="26">
        <f>IF(E44&gt;E11,"Er","")</f>
      </c>
      <c r="Q44" s="26">
        <f>IF(OR(F44&gt;F11,F44&gt;E44),"Er","")</f>
      </c>
      <c r="R44" s="26">
        <f>IF(G44&gt;G11,"Er","")</f>
      </c>
      <c r="S44" s="26">
        <f>IF(OR(H44&gt;G44,H44&gt;H11),"Er","")</f>
      </c>
      <c r="T44" s="26">
        <f>IF(I44&gt;I11,"Er","")</f>
      </c>
      <c r="U44" s="26">
        <f>IF(OR(J44&gt;I44,J44&gt;J11),"Er","")</f>
      </c>
      <c r="V44" s="26">
        <f>IF(OR(K44&gt;C44,K44&gt;K11,K44&lt;L44),"Er","")</f>
      </c>
      <c r="W44" s="26">
        <f>IF(OR(L44&gt;K44,L44&gt;D44,L44&gt;L11),"Er","")</f>
      </c>
    </row>
    <row r="45" spans="2:23" ht="15.75">
      <c r="B45" s="56" t="s">
        <v>52</v>
      </c>
      <c r="C45" s="63">
        <f t="shared" si="17"/>
        <v>0</v>
      </c>
      <c r="D45" s="63">
        <f t="shared" si="18"/>
        <v>0</v>
      </c>
      <c r="E45" s="71"/>
      <c r="F45" s="71"/>
      <c r="G45" s="71"/>
      <c r="H45" s="71"/>
      <c r="I45" s="71"/>
      <c r="J45" s="71"/>
      <c r="K45" s="71"/>
      <c r="L45" s="72"/>
      <c r="N45" s="26">
        <f t="shared" si="19"/>
      </c>
      <c r="O45" s="26">
        <f t="shared" si="20"/>
      </c>
      <c r="P45" s="26">
        <f>IF(E45&gt;E11,"Er","")</f>
      </c>
      <c r="Q45" s="26">
        <f>IF(OR(F45&gt;F11,F45&gt;E45),"Er","")</f>
      </c>
      <c r="R45" s="26">
        <f>IF(G45&gt;G11,"Er","")</f>
      </c>
      <c r="S45" s="26">
        <f>IF(OR(H45&gt;G45,H45&gt;H11),"Er","")</f>
      </c>
      <c r="T45" s="26">
        <f>IF(I45&gt;I11,"Er","")</f>
      </c>
      <c r="U45" s="26">
        <f>IF(OR(J45&gt;I45,J45&gt;J11),"Er","")</f>
      </c>
      <c r="V45" s="26">
        <f>IF(OR(K45&gt;C45,K45&gt;K11,K45&lt;L45),"Er","")</f>
      </c>
      <c r="W45" s="26">
        <f>IF(OR(L45&gt;K45,L45&gt;D45,L45&gt;L11),"Er","")</f>
      </c>
    </row>
    <row r="46" spans="2:23" ht="15.75">
      <c r="B46" s="56" t="s">
        <v>64</v>
      </c>
      <c r="C46" s="61">
        <f t="shared" si="17"/>
        <v>12</v>
      </c>
      <c r="D46" s="61">
        <f t="shared" si="18"/>
        <v>11</v>
      </c>
      <c r="E46" s="71">
        <v>12</v>
      </c>
      <c r="F46" s="71">
        <v>11</v>
      </c>
      <c r="G46" s="71"/>
      <c r="H46" s="71"/>
      <c r="I46" s="71"/>
      <c r="J46" s="71"/>
      <c r="K46" s="71"/>
      <c r="L46" s="72"/>
      <c r="N46" s="26">
        <f t="shared" si="19"/>
      </c>
      <c r="O46" s="26">
        <f t="shared" si="20"/>
      </c>
      <c r="P46" s="26">
        <f>IF(E46&gt;E11,"Er","")</f>
      </c>
      <c r="Q46" s="26">
        <f>IF(OR(F46&gt;F11,F46&gt;E46),"Er","")</f>
      </c>
      <c r="R46" s="26">
        <f>IF(G46&gt;G11,"Er","")</f>
      </c>
      <c r="S46" s="26">
        <f>IF(OR(H46&gt;G46,H46&gt;H11),"Er","")</f>
      </c>
      <c r="T46" s="26">
        <f>IF(I46&gt;I11,"Er","")</f>
      </c>
      <c r="U46" s="26">
        <f>IF(OR(J46&gt;I46,J46&gt;J11),"Er","")</f>
      </c>
      <c r="V46" s="26">
        <f>IF(OR(K46&gt;C46,K46&gt;K11,K46&lt;L46),"Er","")</f>
      </c>
      <c r="W46" s="26">
        <f>IF(OR(L46&gt;K46,L46&gt;D46,L46&gt;L11),"Er","")</f>
      </c>
    </row>
    <row r="47" spans="2:23" ht="15.75">
      <c r="B47" s="94" t="s">
        <v>85</v>
      </c>
      <c r="C47" s="95">
        <f t="shared" si="17"/>
        <v>1</v>
      </c>
      <c r="D47" s="95">
        <f t="shared" si="18"/>
        <v>1</v>
      </c>
      <c r="E47" s="85">
        <v>1</v>
      </c>
      <c r="F47" s="85">
        <v>1</v>
      </c>
      <c r="G47" s="85"/>
      <c r="H47" s="85"/>
      <c r="I47" s="85"/>
      <c r="J47" s="85"/>
      <c r="K47" s="85"/>
      <c r="L47" s="86"/>
      <c r="N47" s="26">
        <f>IF(OR(C47&lt;D47,C47&lt;K47,C47&gt;C5),"Er","")</f>
      </c>
      <c r="O47" s="26">
        <f>IF(OR(D47&gt;C47,D47&gt;D5),"Er","")</f>
      </c>
      <c r="P47" s="26">
        <f>IF(E47&gt;E5,"Er","")</f>
      </c>
      <c r="Q47" s="26">
        <f>IF(F47&gt;E47,"Er","")</f>
      </c>
      <c r="R47" s="26">
        <f>IF(G47&gt;G5,"Er","")</f>
      </c>
      <c r="S47" s="26">
        <f>IF(H47&gt;G47,"Er","")</f>
      </c>
      <c r="T47" s="26">
        <f>IF(I47&gt;I5,"Er","")</f>
      </c>
      <c r="U47" s="26">
        <f>IF(J47&gt;I47,"Er","")</f>
      </c>
      <c r="V47" s="26">
        <f>IF(OR(K47&gt;C47,K47&lt;L47),"Er","")</f>
      </c>
      <c r="W47" s="26">
        <f>IF(OR(L47&gt;K47,L47&gt;D47),"Er","")</f>
      </c>
    </row>
    <row r="48" spans="2:23" ht="15.75">
      <c r="B48" s="67" t="s">
        <v>90</v>
      </c>
      <c r="C48" s="95">
        <f>SUM(C49:C51)</f>
        <v>1</v>
      </c>
      <c r="D48" s="95">
        <f>SUM(D49:D51)</f>
        <v>1</v>
      </c>
      <c r="E48" s="95">
        <f aca="true" t="shared" si="21" ref="E48:J48">SUM(E49:E51)</f>
        <v>1</v>
      </c>
      <c r="F48" s="95">
        <f t="shared" si="21"/>
        <v>1</v>
      </c>
      <c r="G48" s="95">
        <f t="shared" si="21"/>
        <v>0</v>
      </c>
      <c r="H48" s="95">
        <f t="shared" si="21"/>
        <v>0</v>
      </c>
      <c r="I48" s="95">
        <f t="shared" si="21"/>
        <v>0</v>
      </c>
      <c r="J48" s="95">
        <f t="shared" si="21"/>
        <v>0</v>
      </c>
      <c r="K48" s="95">
        <f>SUM(K49:K51)</f>
        <v>0</v>
      </c>
      <c r="L48" s="96">
        <f>SUM(L49:L51)</f>
        <v>0</v>
      </c>
      <c r="N48" s="37">
        <f>IF(OR(C48&lt;D48,C48&lt;K48,),"Er","")</f>
      </c>
      <c r="O48" s="37">
        <f>IF(OR(D48&gt;C48,D48&lt;L48),"Er","")</f>
      </c>
      <c r="P48" s="26">
        <f>IF(OR(E48&lt;&gt;E63),"Er","")</f>
      </c>
      <c r="Q48" s="26">
        <f>IF(OR(F48&lt;&gt;F63,F48&gt;E48),"Er","")</f>
      </c>
      <c r="R48" s="26">
        <f>IF(OR(G48&lt;&gt;G63),"Er","")</f>
      </c>
      <c r="S48" s="26">
        <f>IF(OR(H48&lt;&gt;H63,H48&lt;H44,H48&gt;G48),"Er","")</f>
      </c>
      <c r="T48" s="26">
        <f>IF(OR(I48&lt;&gt;I63),"Er","")</f>
      </c>
      <c r="U48" s="26">
        <f>IF(OR(J48&lt;&gt;J63,J48&gt;I48),"Er","")</f>
      </c>
      <c r="V48" s="26">
        <f>IF(OR(K48&lt;&gt;K63,K48&lt;L48,K48&gt;C48),"Er","")</f>
      </c>
      <c r="W48" s="26">
        <f>IF(OR(L48&lt;&gt;L63,L48&gt;K48,L48&gt;D48),"Er","")</f>
      </c>
    </row>
    <row r="49" spans="2:23" ht="15.75">
      <c r="B49" s="40" t="s">
        <v>96</v>
      </c>
      <c r="C49" s="62">
        <f aca="true" t="shared" si="22" ref="C49:D52">SUM(E49,G49,I49)</f>
        <v>0</v>
      </c>
      <c r="D49" s="62">
        <f t="shared" si="22"/>
        <v>0</v>
      </c>
      <c r="E49" s="71"/>
      <c r="F49" s="71"/>
      <c r="G49" s="71"/>
      <c r="H49" s="71"/>
      <c r="I49" s="71"/>
      <c r="J49" s="71"/>
      <c r="K49" s="71"/>
      <c r="L49" s="72"/>
      <c r="N49" s="37">
        <f>IF(C49&lt;D49,"Er","")</f>
      </c>
      <c r="O49" s="37">
        <f>IF(OR(D49&gt;C49,D49&lt;L49),"Er","")</f>
      </c>
      <c r="P49" s="26"/>
      <c r="Q49" s="26">
        <f>IF(F49&gt;E49,"Er","")</f>
      </c>
      <c r="R49" s="26"/>
      <c r="S49" s="26">
        <f>IF(H49&gt;G49,"Er","")</f>
      </c>
      <c r="T49" s="26"/>
      <c r="U49" s="26">
        <f>IF(J49&gt;I49,"Er","")</f>
      </c>
      <c r="V49" s="37">
        <f>IF(OR(K49&lt;L49,K49&gt;C49),"Er","")</f>
      </c>
      <c r="W49" s="26">
        <f>IF(OR(L49&gt;D49,L49&gt;K49),"Er","")</f>
      </c>
    </row>
    <row r="50" spans="2:23" ht="15.75">
      <c r="B50" s="48" t="s">
        <v>98</v>
      </c>
      <c r="C50" s="63">
        <f t="shared" si="22"/>
        <v>1</v>
      </c>
      <c r="D50" s="63">
        <f t="shared" si="22"/>
        <v>1</v>
      </c>
      <c r="E50" s="71">
        <v>1</v>
      </c>
      <c r="F50" s="71">
        <v>1</v>
      </c>
      <c r="G50" s="71"/>
      <c r="H50" s="71"/>
      <c r="I50" s="71"/>
      <c r="J50" s="71"/>
      <c r="K50" s="71"/>
      <c r="L50" s="72"/>
      <c r="N50" s="37">
        <f>IF(C50&lt;D50,"Er","")</f>
      </c>
      <c r="O50" s="37">
        <f>IF(OR(D50&gt;C50,D50&lt;L50),"Er","")</f>
      </c>
      <c r="P50" s="26"/>
      <c r="Q50" s="26">
        <f>IF(F50&gt;E50,"Er","")</f>
      </c>
      <c r="R50" s="26"/>
      <c r="S50" s="26">
        <f>IF(H50&gt;G50,"Er","")</f>
      </c>
      <c r="T50" s="26"/>
      <c r="U50" s="26">
        <f>IF(J50&gt;I50,"Er","")</f>
      </c>
      <c r="V50" s="37">
        <f>IF(OR(K50&lt;L50,K50&gt;C50),"Er","")</f>
      </c>
      <c r="W50" s="26">
        <f>IF(OR(L50&gt;D50,L50&gt;K50),"Er","")</f>
      </c>
    </row>
    <row r="51" spans="2:23" ht="15.75">
      <c r="B51" s="49" t="s">
        <v>99</v>
      </c>
      <c r="C51" s="63">
        <f t="shared" si="22"/>
        <v>0</v>
      </c>
      <c r="D51" s="63">
        <f t="shared" si="22"/>
        <v>0</v>
      </c>
      <c r="E51" s="71"/>
      <c r="F51" s="71"/>
      <c r="G51" s="71"/>
      <c r="H51" s="71"/>
      <c r="I51" s="71"/>
      <c r="J51" s="71"/>
      <c r="K51" s="71"/>
      <c r="L51" s="72"/>
      <c r="N51" s="37">
        <f>IF(C51&lt;D51,"Er","")</f>
      </c>
      <c r="O51" s="37">
        <f>IF(OR(D51&gt;C51,D51&lt;L51),"Er","")</f>
      </c>
      <c r="P51" s="26"/>
      <c r="Q51" s="26">
        <f>IF(F51&gt;E51,"Er","")</f>
      </c>
      <c r="R51" s="26"/>
      <c r="S51" s="26">
        <f>IF(H51&gt;G51,"Er","")</f>
      </c>
      <c r="T51" s="26"/>
      <c r="U51" s="26">
        <f>IF(J51&gt;I51,"Er","")</f>
      </c>
      <c r="V51" s="37">
        <f>IF(OR(K51&lt;L51,K51&gt;C51),"Er","")</f>
      </c>
      <c r="W51" s="26">
        <f>IF(OR(L51&gt;D51,L51&gt;K51),"Er","")</f>
      </c>
    </row>
    <row r="52" spans="2:23" ht="15.75" customHeight="1">
      <c r="B52" s="50" t="s">
        <v>76</v>
      </c>
      <c r="C52" s="61">
        <f t="shared" si="22"/>
        <v>0</v>
      </c>
      <c r="D52" s="61">
        <f t="shared" si="22"/>
        <v>0</v>
      </c>
      <c r="E52" s="73"/>
      <c r="F52" s="73"/>
      <c r="G52" s="73"/>
      <c r="H52" s="73"/>
      <c r="I52" s="73"/>
      <c r="J52" s="73"/>
      <c r="K52" s="73"/>
      <c r="L52" s="75"/>
      <c r="N52" s="37">
        <f>IF(OR(C52&lt;D52,C52&gt;C48),"Er","")</f>
      </c>
      <c r="O52" s="37">
        <f>IF(OR(D52&gt;C52,D52&gt;D48,D52&lt;L52),"Er","")</f>
      </c>
      <c r="P52" s="37">
        <f>IF(E52&gt;E48,"Er","")</f>
      </c>
      <c r="Q52" s="37">
        <f>IF(OR(F52&gt;F48,F52&gt;E52),"Er","")</f>
      </c>
      <c r="R52" s="37">
        <f>IF(G52&gt;G48,"Er","")</f>
      </c>
      <c r="S52" s="37">
        <f>IF(OR(H52&gt;H48,H52&gt;G52),"Er","")</f>
      </c>
      <c r="T52" s="37">
        <f>IF(I52&gt;I48,"Er","")</f>
      </c>
      <c r="U52" s="37">
        <f>IF(OR(J52&gt;J48,J52&gt;I52),"Er","")</f>
      </c>
      <c r="V52" s="37">
        <f>IF(OR(K52&lt;L52,K52&gt;C52,K52&gt;K48),"Er","")</f>
      </c>
      <c r="W52" s="37">
        <f>IF(OR(L52&gt;D52,L52&gt;K52,L52&gt;L48),"Er","")</f>
      </c>
    </row>
    <row r="53" spans="2:23" s="36" customFormat="1" ht="15.75">
      <c r="B53" s="68" t="s">
        <v>111</v>
      </c>
      <c r="C53" s="65">
        <f>SUM(C54:C62)</f>
        <v>1</v>
      </c>
      <c r="D53" s="65">
        <f>SUM(D54:D62)</f>
        <v>1</v>
      </c>
      <c r="E53" s="95">
        <f aca="true" t="shared" si="23" ref="E53:J53">E48</f>
        <v>1</v>
      </c>
      <c r="F53" s="95">
        <f t="shared" si="23"/>
        <v>1</v>
      </c>
      <c r="G53" s="95">
        <f t="shared" si="23"/>
        <v>0</v>
      </c>
      <c r="H53" s="95">
        <f t="shared" si="23"/>
        <v>0</v>
      </c>
      <c r="I53" s="95">
        <f t="shared" si="23"/>
        <v>0</v>
      </c>
      <c r="J53" s="95">
        <f t="shared" si="23"/>
        <v>0</v>
      </c>
      <c r="K53" s="95">
        <f>K48</f>
        <v>0</v>
      </c>
      <c r="L53" s="96">
        <f>L48</f>
        <v>0</v>
      </c>
      <c r="M53" s="39"/>
      <c r="N53" s="26">
        <f>IF(OR(C53&lt;D53,C53&lt;K53,C53&lt;&gt;C48),"Er","")</f>
      </c>
      <c r="O53" s="26">
        <f>IF(OR(D53&gt;C53,D53&lt;L53,D53&lt;&gt;D48),"Er","")</f>
      </c>
      <c r="P53" s="26">
        <f aca="true" t="shared" si="24" ref="P53:U53">IF(AND(E53&lt;&gt;SUM(E54:E62),E53&lt;&gt;""),"Er","")</f>
      </c>
      <c r="Q53" s="26">
        <f t="shared" si="24"/>
      </c>
      <c r="R53" s="26">
        <f t="shared" si="24"/>
      </c>
      <c r="S53" s="26">
        <f t="shared" si="24"/>
      </c>
      <c r="T53" s="26">
        <f t="shared" si="24"/>
      </c>
      <c r="U53" s="26">
        <f t="shared" si="24"/>
      </c>
      <c r="V53" s="26">
        <f>IF(OR(K53&lt;L53,K53&gt;C53,AND(K53&lt;&gt;SUM(K54:K62),K53&lt;&gt;"")),"Er","")</f>
      </c>
      <c r="W53" s="26">
        <f>IF(OR(L53&gt;K53,L53&gt;D53,AND(L53&lt;&gt;SUM(L54:L62),L53&lt;&gt;"")),"Er","")</f>
      </c>
    </row>
    <row r="54" spans="2:23" s="36" customFormat="1" ht="15.75">
      <c r="B54" s="51" t="s">
        <v>102</v>
      </c>
      <c r="C54" s="62">
        <f aca="true" t="shared" si="25" ref="C54:C62">SUM(E54,G54,I54)</f>
        <v>0</v>
      </c>
      <c r="D54" s="62">
        <f aca="true" t="shared" si="26" ref="D54:D62">SUM(F54,H54,J54)</f>
        <v>0</v>
      </c>
      <c r="E54" s="79"/>
      <c r="F54" s="79"/>
      <c r="G54" s="79"/>
      <c r="H54" s="79"/>
      <c r="I54" s="79"/>
      <c r="J54" s="79"/>
      <c r="K54" s="79"/>
      <c r="L54" s="80"/>
      <c r="M54" s="39"/>
      <c r="N54" s="26">
        <f aca="true" t="shared" si="27" ref="N54:N62">IF(OR(C54&lt;D54,C54&lt;K54),"Er","")</f>
      </c>
      <c r="O54" s="26">
        <f aca="true" t="shared" si="28" ref="O54:O62">IF(D54&gt;C54,"Er","")</f>
      </c>
      <c r="P54" s="26">
        <f>IF(E54&gt;E53,"Er","")</f>
      </c>
      <c r="Q54" s="26">
        <f>IF(OR(F54&gt;F53,F54&gt;E54),"Er","")</f>
      </c>
      <c r="R54" s="26">
        <f>IF(G54&gt;G53,"Er","")</f>
      </c>
      <c r="S54" s="26">
        <f>IF(OR(H54&gt;G54,H54&gt;H53),"Er","")</f>
      </c>
      <c r="T54" s="26">
        <f>IF(I54&gt;I53,"Er","")</f>
      </c>
      <c r="U54" s="26">
        <f>IF(OR(J54&gt;I54,J54&gt;J53),"Er","")</f>
      </c>
      <c r="V54" s="26">
        <f>IF(OR(K54&gt;C54,K54&gt;K53,K54&lt;L54),"Er","")</f>
      </c>
      <c r="W54" s="26">
        <f>IF(OR(L54&gt;K54,L54&gt;D54,L54&gt;L53),"Er","")</f>
      </c>
    </row>
    <row r="55" spans="2:23" s="36" customFormat="1" ht="15.75">
      <c r="B55" s="44" t="s">
        <v>103</v>
      </c>
      <c r="C55" s="63">
        <f t="shared" si="25"/>
        <v>0</v>
      </c>
      <c r="D55" s="63">
        <f t="shared" si="26"/>
        <v>0</v>
      </c>
      <c r="E55" s="79"/>
      <c r="F55" s="79"/>
      <c r="G55" s="79"/>
      <c r="H55" s="79"/>
      <c r="I55" s="79"/>
      <c r="J55" s="79"/>
      <c r="K55" s="79"/>
      <c r="L55" s="80"/>
      <c r="M55" s="39"/>
      <c r="N55" s="26">
        <f t="shared" si="27"/>
      </c>
      <c r="O55" s="26">
        <f t="shared" si="28"/>
      </c>
      <c r="P55" s="26">
        <f>IF(E55&gt;E53,"Er","")</f>
      </c>
      <c r="Q55" s="26">
        <f>IF(OR(F55&gt;F53,F55&gt;E55),"Er","")</f>
      </c>
      <c r="R55" s="26">
        <f>IF(G55&gt;G53,"Er","")</f>
      </c>
      <c r="S55" s="26">
        <f>IF(OR(H55&gt;G55,H55&gt;H53),"Er","")</f>
      </c>
      <c r="T55" s="26">
        <f>IF(I55&gt;I53,"Er","")</f>
      </c>
      <c r="U55" s="26">
        <f>IF(OR(J55&gt;I55,J55&gt;J53),"Er","")</f>
      </c>
      <c r="V55" s="26">
        <f>IF(OR(K55&gt;C55,K55&gt;K53,K55&lt;L55),"Er","")</f>
      </c>
      <c r="W55" s="26">
        <f>IF(OR(L55&gt;K55,L55&gt;D55,L55&gt;L53),"Er","")</f>
      </c>
    </row>
    <row r="56" spans="2:23" s="36" customFormat="1" ht="15.75">
      <c r="B56" s="44" t="s">
        <v>104</v>
      </c>
      <c r="C56" s="63">
        <f t="shared" si="25"/>
        <v>1</v>
      </c>
      <c r="D56" s="63">
        <f t="shared" si="26"/>
        <v>1</v>
      </c>
      <c r="E56" s="79">
        <v>1</v>
      </c>
      <c r="F56" s="79">
        <v>1</v>
      </c>
      <c r="G56" s="79"/>
      <c r="H56" s="79"/>
      <c r="I56" s="79"/>
      <c r="J56" s="79"/>
      <c r="K56" s="79"/>
      <c r="L56" s="80"/>
      <c r="M56" s="39"/>
      <c r="N56" s="26">
        <f t="shared" si="27"/>
      </c>
      <c r="O56" s="26">
        <f t="shared" si="28"/>
      </c>
      <c r="P56" s="26">
        <f>IF(E56&gt;E53,"Er","")</f>
      </c>
      <c r="Q56" s="26">
        <f>IF(OR(F56&gt;F53,F56&gt;E56),"Er","")</f>
      </c>
      <c r="R56" s="26">
        <f>IF(G56&gt;G53,"Er","")</f>
      </c>
      <c r="S56" s="26">
        <f>IF(OR(H56&gt;G56,H56&gt;H53),"Er","")</f>
      </c>
      <c r="T56" s="26">
        <f>IF(I56&gt;I53,"Er","")</f>
      </c>
      <c r="U56" s="26">
        <f>IF(OR(J56&gt;I56,J56&gt;J53),"Er","")</f>
      </c>
      <c r="V56" s="26">
        <f>IF(OR(K56&gt;C56,K56&gt;K53,K56&lt;L56),"Er","")</f>
      </c>
      <c r="W56" s="26">
        <f>IF(OR(L56&gt;K56,L56&gt;D56,L56&gt;L53),"Er","")</f>
      </c>
    </row>
    <row r="57" spans="2:23" s="36" customFormat="1" ht="15.75">
      <c r="B57" s="44" t="s">
        <v>105</v>
      </c>
      <c r="C57" s="63">
        <f t="shared" si="25"/>
        <v>0</v>
      </c>
      <c r="D57" s="63">
        <f t="shared" si="26"/>
        <v>0</v>
      </c>
      <c r="E57" s="79"/>
      <c r="F57" s="79"/>
      <c r="G57" s="79"/>
      <c r="H57" s="79"/>
      <c r="I57" s="79"/>
      <c r="J57" s="79"/>
      <c r="K57" s="79"/>
      <c r="L57" s="80"/>
      <c r="M57" s="39"/>
      <c r="N57" s="26">
        <f t="shared" si="27"/>
      </c>
      <c r="O57" s="26">
        <f t="shared" si="28"/>
      </c>
      <c r="P57" s="26">
        <f>IF(E57&gt;E53,"Er","")</f>
      </c>
      <c r="Q57" s="26">
        <f>IF(OR(F57&gt;F53,F57&gt;E57),"Er","")</f>
      </c>
      <c r="R57" s="26">
        <f>IF(G57&gt;G53,"Er","")</f>
      </c>
      <c r="S57" s="26">
        <f>IF(OR(H57&gt;G57,H57&gt;H53),"Er","")</f>
      </c>
      <c r="T57" s="26">
        <f>IF(I57&gt;I53,"Er","")</f>
      </c>
      <c r="U57" s="26">
        <f>IF(OR(J57&gt;I57,J57&gt;J53),"Er","")</f>
      </c>
      <c r="V57" s="26">
        <f>IF(OR(K57&gt;C57,K57&gt;K53,K57&lt;L57),"Er","")</f>
      </c>
      <c r="W57" s="26">
        <f>IF(OR(L57&gt;K57,L57&gt;D57,L57&gt;L53),"Er","")</f>
      </c>
    </row>
    <row r="58" spans="2:23" s="36" customFormat="1" ht="15.75">
      <c r="B58" s="44" t="s">
        <v>106</v>
      </c>
      <c r="C58" s="63">
        <f t="shared" si="25"/>
        <v>0</v>
      </c>
      <c r="D58" s="63">
        <f t="shared" si="26"/>
        <v>0</v>
      </c>
      <c r="E58" s="79"/>
      <c r="F58" s="79"/>
      <c r="G58" s="79"/>
      <c r="H58" s="79"/>
      <c r="I58" s="79"/>
      <c r="J58" s="79"/>
      <c r="K58" s="79"/>
      <c r="L58" s="80"/>
      <c r="M58" s="39"/>
      <c r="N58" s="26">
        <f t="shared" si="27"/>
      </c>
      <c r="O58" s="26">
        <f t="shared" si="28"/>
      </c>
      <c r="P58" s="26">
        <f>IF(E58&gt;E53,"Er","")</f>
      </c>
      <c r="Q58" s="26">
        <f>IF(OR(F58&gt;F53,F58&gt;E58),"Er","")</f>
      </c>
      <c r="R58" s="26">
        <f>IF(G58&gt;G53,"Er","")</f>
      </c>
      <c r="S58" s="26">
        <f>IF(OR(H58&gt;G58,H58&gt;H53),"Er","")</f>
      </c>
      <c r="T58" s="26">
        <f>IF(I58&gt;I53,"Er","")</f>
      </c>
      <c r="U58" s="26">
        <f>IF(OR(J58&gt;I58,J58&gt;J53),"Er","")</f>
      </c>
      <c r="V58" s="26">
        <f>IF(OR(K58&gt;C58,K58&gt;K53,K58&lt;L58),"Er","")</f>
      </c>
      <c r="W58" s="26">
        <f>IF(OR(L58&gt;K58,L58&gt;D58,L58&gt;L53),"Er","")</f>
      </c>
    </row>
    <row r="59" spans="2:23" s="36" customFormat="1" ht="15.75">
      <c r="B59" s="44" t="s">
        <v>107</v>
      </c>
      <c r="C59" s="63">
        <f t="shared" si="25"/>
        <v>0</v>
      </c>
      <c r="D59" s="63">
        <f t="shared" si="26"/>
        <v>0</v>
      </c>
      <c r="E59" s="79"/>
      <c r="F59" s="79"/>
      <c r="G59" s="79"/>
      <c r="H59" s="79"/>
      <c r="I59" s="79"/>
      <c r="J59" s="79"/>
      <c r="K59" s="79"/>
      <c r="L59" s="80"/>
      <c r="M59" s="39"/>
      <c r="N59" s="26">
        <f t="shared" si="27"/>
      </c>
      <c r="O59" s="26">
        <f t="shared" si="28"/>
      </c>
      <c r="P59" s="26">
        <f>IF(E59&gt;E53,"Er","")</f>
      </c>
      <c r="Q59" s="26">
        <f>IF(OR(F59&gt;F53,F59&gt;E59),"Er","")</f>
      </c>
      <c r="R59" s="26">
        <f>IF(G59&gt;G53,"Er","")</f>
      </c>
      <c r="S59" s="26">
        <f>IF(OR(H59&gt;G59,H59&gt;H53),"Er","")</f>
      </c>
      <c r="T59" s="26">
        <f>IF(I59&gt;I53,"Er","")</f>
      </c>
      <c r="U59" s="26">
        <f>IF(OR(J59&gt;I59,J59&gt;J53),"Er","")</f>
      </c>
      <c r="V59" s="26">
        <f>IF(OR(K59&gt;C59,K59&gt;K53,K59&lt;L59),"Er","")</f>
      </c>
      <c r="W59" s="26">
        <f>IF(OR(L59&gt;K59,L59&gt;D59,L59&gt;L53),"Er","")</f>
      </c>
    </row>
    <row r="60" spans="2:23" s="36" customFormat="1" ht="15.75">
      <c r="B60" s="44" t="s">
        <v>108</v>
      </c>
      <c r="C60" s="63">
        <f t="shared" si="25"/>
        <v>0</v>
      </c>
      <c r="D60" s="63">
        <f t="shared" si="26"/>
        <v>0</v>
      </c>
      <c r="E60" s="79"/>
      <c r="F60" s="79"/>
      <c r="G60" s="79"/>
      <c r="H60" s="79"/>
      <c r="I60" s="79"/>
      <c r="J60" s="79"/>
      <c r="K60" s="79"/>
      <c r="L60" s="80"/>
      <c r="M60" s="39"/>
      <c r="N60" s="26">
        <f t="shared" si="27"/>
      </c>
      <c r="O60" s="26">
        <f t="shared" si="28"/>
      </c>
      <c r="P60" s="26">
        <f>IF(E60&gt;E53,"Er","")</f>
      </c>
      <c r="Q60" s="26">
        <f>IF(OR(F60&gt;F53,F60&gt;E60),"Er","")</f>
      </c>
      <c r="R60" s="26">
        <f>IF(G60&gt;G53,"Er","")</f>
      </c>
      <c r="S60" s="26">
        <f>IF(OR(H60&gt;G60,H60&gt;H53),"Er","")</f>
      </c>
      <c r="T60" s="26">
        <f>IF(I60&gt;I53,"Er","")</f>
      </c>
      <c r="U60" s="26">
        <f>IF(OR(J60&gt;I60,J60&gt;J53),"Er","")</f>
      </c>
      <c r="V60" s="26">
        <f>IF(OR(K60&gt;C60,K60&gt;K53,K60&lt;L60),"Er","")</f>
      </c>
      <c r="W60" s="26">
        <f>IF(OR(L60&gt;K60,L60&gt;D60,L60&gt;L53),"Er","")</f>
      </c>
    </row>
    <row r="61" spans="2:23" s="36" customFormat="1" ht="15.75">
      <c r="B61" s="44" t="s">
        <v>109</v>
      </c>
      <c r="C61" s="64">
        <f t="shared" si="25"/>
        <v>0</v>
      </c>
      <c r="D61" s="64">
        <f t="shared" si="26"/>
        <v>0</v>
      </c>
      <c r="E61" s="83"/>
      <c r="F61" s="83"/>
      <c r="G61" s="83"/>
      <c r="H61" s="83"/>
      <c r="I61" s="83"/>
      <c r="J61" s="83"/>
      <c r="K61" s="83"/>
      <c r="L61" s="84"/>
      <c r="M61" s="39"/>
      <c r="N61" s="26">
        <f t="shared" si="27"/>
      </c>
      <c r="O61" s="26">
        <f t="shared" si="28"/>
      </c>
      <c r="P61" s="26">
        <f>IF(E61&gt;E53,"Er","")</f>
      </c>
      <c r="Q61" s="26">
        <f>IF(OR(F61&gt;F53,F61&gt;E61),"Er","")</f>
      </c>
      <c r="R61" s="26">
        <f>IF(G61&gt;G53,"Er","")</f>
      </c>
      <c r="S61" s="26">
        <f>IF(OR(H61&gt;G61,H61&gt;H53),"Er","")</f>
      </c>
      <c r="T61" s="26">
        <f>IF(I61&gt;I53,"Er","")</f>
      </c>
      <c r="U61" s="26">
        <f>IF(OR(J61&gt;I61,J61&gt;J53),"Er","")</f>
      </c>
      <c r="V61" s="26">
        <f>IF(OR(K61&gt;C61,K61&gt;K53,K61&lt;L61),"Er","")</f>
      </c>
      <c r="W61" s="26">
        <f>IF(OR(L61&gt;K61,L61&gt;D61,L61&gt;L53),"Er","")</f>
      </c>
    </row>
    <row r="62" spans="2:23" s="36" customFormat="1" ht="15.75">
      <c r="B62" s="54" t="s">
        <v>110</v>
      </c>
      <c r="C62" s="61">
        <f t="shared" si="25"/>
        <v>0</v>
      </c>
      <c r="D62" s="61">
        <f t="shared" si="26"/>
        <v>0</v>
      </c>
      <c r="E62" s="81"/>
      <c r="F62" s="81"/>
      <c r="G62" s="81"/>
      <c r="H62" s="81"/>
      <c r="I62" s="81"/>
      <c r="J62" s="81"/>
      <c r="K62" s="81"/>
      <c r="L62" s="82"/>
      <c r="M62" s="39"/>
      <c r="N62" s="26">
        <f t="shared" si="27"/>
      </c>
      <c r="O62" s="26">
        <f t="shared" si="28"/>
      </c>
      <c r="P62" s="26">
        <f>IF(E62&gt;E53,"Er","")</f>
      </c>
      <c r="Q62" s="26">
        <f>IF(OR(F62&gt;F53,F62&gt;E62),"Er","")</f>
      </c>
      <c r="R62" s="26">
        <f>IF(G62&gt;G53,"Er","")</f>
      </c>
      <c r="S62" s="26">
        <f>IF(OR(H62&gt;G62,H62&gt;H53),"Er","")</f>
      </c>
      <c r="T62" s="26">
        <f>IF(I62&gt;I53,"Er","")</f>
      </c>
      <c r="U62" s="26">
        <f>IF(OR(J62&gt;I62,J62&gt;J53),"Er","")</f>
      </c>
      <c r="V62" s="26">
        <f>IF(OR(K62&gt;C62,K62&gt;K53,K62&lt;L62),"Er","")</f>
      </c>
      <c r="W62" s="26">
        <f>IF(OR(L62&gt;K62,L62&gt;D62,L62&gt;L53),"Er","")</f>
      </c>
    </row>
    <row r="63" spans="2:23" s="36" customFormat="1" ht="15.75">
      <c r="B63" s="69" t="s">
        <v>112</v>
      </c>
      <c r="C63" s="95">
        <f>SUM(C64:C71)</f>
        <v>1</v>
      </c>
      <c r="D63" s="95">
        <f>SUM(D64:D71)</f>
        <v>1</v>
      </c>
      <c r="E63" s="95">
        <f aca="true" t="shared" si="29" ref="E63:J63">E48</f>
        <v>1</v>
      </c>
      <c r="F63" s="95">
        <f t="shared" si="29"/>
        <v>1</v>
      </c>
      <c r="G63" s="95">
        <f t="shared" si="29"/>
        <v>0</v>
      </c>
      <c r="H63" s="95">
        <f t="shared" si="29"/>
        <v>0</v>
      </c>
      <c r="I63" s="95">
        <f t="shared" si="29"/>
        <v>0</v>
      </c>
      <c r="J63" s="95">
        <f t="shared" si="29"/>
        <v>0</v>
      </c>
      <c r="K63" s="95">
        <f>K48</f>
        <v>0</v>
      </c>
      <c r="L63" s="96">
        <f>L48</f>
        <v>0</v>
      </c>
      <c r="M63" s="39"/>
      <c r="N63" s="26">
        <f>IF(OR(C63&lt;D63,C63&lt;K63,C63&lt;&gt;C48),"Er","")</f>
      </c>
      <c r="O63" s="26">
        <f>IF(OR(D63&gt;C63,D63&lt;L63,D63&lt;&gt;D48),"Er","")</f>
      </c>
      <c r="P63" s="26">
        <f aca="true" t="shared" si="30" ref="P63:U63">IF(AND(E63&lt;&gt;SUM(E64:E71),E63&lt;&gt;0),"Er","")</f>
      </c>
      <c r="Q63" s="26">
        <f t="shared" si="30"/>
      </c>
      <c r="R63" s="26">
        <f t="shared" si="30"/>
      </c>
      <c r="S63" s="26">
        <f t="shared" si="30"/>
      </c>
      <c r="T63" s="26">
        <f t="shared" si="30"/>
      </c>
      <c r="U63" s="26">
        <f t="shared" si="30"/>
      </c>
      <c r="V63" s="26">
        <f>IF(OR(K63&lt;L63,K63&gt;C63,AND(K63&lt;&gt;SUM(K64:K71),K63&lt;&gt;0)),"Er","")</f>
      </c>
      <c r="W63" s="26">
        <f>IF(OR(L63&gt;K63,L63&gt;D63,AND(L63&lt;&gt;SUM(L64:L71),L63&lt;&gt;0)),"Er","")</f>
      </c>
    </row>
    <row r="64" spans="2:23" s="36" customFormat="1" ht="15.75">
      <c r="B64" s="53" t="s">
        <v>119</v>
      </c>
      <c r="C64" s="62">
        <f aca="true" t="shared" si="31" ref="C64:C71">SUM(E64,G64,I64)</f>
        <v>0</v>
      </c>
      <c r="D64" s="62">
        <f aca="true" t="shared" si="32" ref="D64:D71">SUM(F64,H64,J64)</f>
        <v>0</v>
      </c>
      <c r="E64" s="79"/>
      <c r="F64" s="79"/>
      <c r="G64" s="79"/>
      <c r="H64" s="79"/>
      <c r="I64" s="79"/>
      <c r="J64" s="79"/>
      <c r="K64" s="79"/>
      <c r="L64" s="80"/>
      <c r="M64" s="39"/>
      <c r="N64" s="26">
        <f aca="true" t="shared" si="33" ref="N64:N71">IF(OR(C64&lt;D64,C64&lt;K64),"Er","")</f>
      </c>
      <c r="O64" s="26">
        <f aca="true" t="shared" si="34" ref="O64:O71">IF(D64&gt;C64,"Er","")</f>
      </c>
      <c r="P64" s="26">
        <f>IF(E64&gt;E63,"Er","")</f>
      </c>
      <c r="Q64" s="26">
        <f>IF(OR(F64&gt;F63,F64&gt;E64),"Er","")</f>
      </c>
      <c r="R64" s="26">
        <f>IF(G64&gt;G63,"Er","")</f>
      </c>
      <c r="S64" s="26">
        <f>IF(OR(H64&gt;G64,H64&gt;H63),"Er","")</f>
      </c>
      <c r="T64" s="26">
        <f>IF(I64&gt;I63,"Er","")</f>
      </c>
      <c r="U64" s="26">
        <f>IF(OR(J64&gt;I64,J64&gt;J63),"Er","")</f>
      </c>
      <c r="V64" s="26">
        <f>IF(OR(K64&gt;C64,K64&gt;K63,K64&lt;L64),"Er","")</f>
      </c>
      <c r="W64" s="26">
        <f>IF(OR(L64&gt;K64,L64&gt;D64,L64&gt;L63),"Er","")</f>
      </c>
    </row>
    <row r="65" spans="2:23" s="36" customFormat="1" ht="15.75">
      <c r="B65" s="44" t="s">
        <v>120</v>
      </c>
      <c r="C65" s="60">
        <f t="shared" si="31"/>
        <v>1</v>
      </c>
      <c r="D65" s="60">
        <f t="shared" si="32"/>
        <v>1</v>
      </c>
      <c r="E65" s="79">
        <v>1</v>
      </c>
      <c r="F65" s="79">
        <v>1</v>
      </c>
      <c r="G65" s="79"/>
      <c r="H65" s="79"/>
      <c r="I65" s="79"/>
      <c r="J65" s="79"/>
      <c r="K65" s="79"/>
      <c r="L65" s="80"/>
      <c r="M65" s="39"/>
      <c r="N65" s="26">
        <f t="shared" si="33"/>
      </c>
      <c r="O65" s="26">
        <f t="shared" si="34"/>
      </c>
      <c r="P65" s="26">
        <f>IF(E65&gt;E63,"Er","")</f>
      </c>
      <c r="Q65" s="26">
        <f>IF(OR(F65&gt;F63,F65&gt;E65),"Er","")</f>
      </c>
      <c r="R65" s="26">
        <f>IF(G65&gt;G63,"Er","")</f>
      </c>
      <c r="S65" s="26">
        <f>IF(OR(H65&gt;G65,H65&gt;H63),"Er","")</f>
      </c>
      <c r="T65" s="26">
        <f>IF(I65&gt;I63,"Er","")</f>
      </c>
      <c r="U65" s="26">
        <f>IF(OR(J65&gt;I65,J65&gt;J63),"Er","")</f>
      </c>
      <c r="V65" s="26">
        <f>IF(OR(K65&gt;C65,K65&gt;K63,K65&lt;L65),"Er","")</f>
      </c>
      <c r="W65" s="26">
        <f>IF(OR(L65&gt;K65,L65&gt;D65,L65&gt;L63),"Er","")</f>
      </c>
    </row>
    <row r="66" spans="2:23" s="36" customFormat="1" ht="15.75">
      <c r="B66" s="44" t="s">
        <v>113</v>
      </c>
      <c r="C66" s="63">
        <f t="shared" si="31"/>
        <v>0</v>
      </c>
      <c r="D66" s="63">
        <f t="shared" si="32"/>
        <v>0</v>
      </c>
      <c r="E66" s="79"/>
      <c r="F66" s="79"/>
      <c r="G66" s="79"/>
      <c r="H66" s="79"/>
      <c r="I66" s="79"/>
      <c r="J66" s="79"/>
      <c r="K66" s="79"/>
      <c r="L66" s="80"/>
      <c r="M66" s="39"/>
      <c r="N66" s="26">
        <f t="shared" si="33"/>
      </c>
      <c r="O66" s="26">
        <f t="shared" si="34"/>
      </c>
      <c r="P66" s="26">
        <f>IF(E66&gt;E63,"Er","")</f>
      </c>
      <c r="Q66" s="26">
        <f>IF(OR(F66&gt;F63,F66&gt;E66),"Er","")</f>
      </c>
      <c r="R66" s="26">
        <f>IF(G66&gt;G63,"Er","")</f>
      </c>
      <c r="S66" s="26">
        <f>IF(OR(H66&gt;G66,H66&gt;H63),"Er","")</f>
      </c>
      <c r="T66" s="26">
        <f>IF(I66&gt;I63,"Er","")</f>
      </c>
      <c r="U66" s="26">
        <f>IF(OR(J66&gt;I66,J66&gt;J63),"Er","")</f>
      </c>
      <c r="V66" s="26">
        <f>IF(OR(K66&gt;C66,K66&gt;K63,K66&lt;L66),"Er","")</f>
      </c>
      <c r="W66" s="26">
        <f>IF(OR(L66&gt;K66,L66&gt;D66,L66&gt;L63),"Er","")</f>
      </c>
    </row>
    <row r="67" spans="2:23" s="36" customFormat="1" ht="15.75">
      <c r="B67" s="44" t="s">
        <v>114</v>
      </c>
      <c r="C67" s="63">
        <f t="shared" si="31"/>
        <v>0</v>
      </c>
      <c r="D67" s="63">
        <f t="shared" si="32"/>
        <v>0</v>
      </c>
      <c r="E67" s="79"/>
      <c r="F67" s="79"/>
      <c r="G67" s="79"/>
      <c r="H67" s="79"/>
      <c r="I67" s="79"/>
      <c r="J67" s="79"/>
      <c r="K67" s="79"/>
      <c r="L67" s="80"/>
      <c r="M67" s="39"/>
      <c r="N67" s="26">
        <f t="shared" si="33"/>
      </c>
      <c r="O67" s="26">
        <f t="shared" si="34"/>
      </c>
      <c r="P67" s="26">
        <f>IF(E67&gt;E63,"Er","")</f>
      </c>
      <c r="Q67" s="26">
        <f>IF(OR(F67&gt;F63,F67&gt;E67),"Er","")</f>
      </c>
      <c r="R67" s="26">
        <f>IF(G67&gt;G63,"Er","")</f>
      </c>
      <c r="S67" s="26">
        <f>IF(OR(H67&gt;G67,H67&gt;H63),"Er","")</f>
      </c>
      <c r="T67" s="26">
        <f>IF(I67&gt;I63,"Er","")</f>
      </c>
      <c r="U67" s="26">
        <f>IF(OR(J67&gt;I67,J67&gt;J63),"Er","")</f>
      </c>
      <c r="V67" s="26">
        <f>IF(OR(K67&gt;C67,K67&gt;K63,K67&lt;L67),"Er","")</f>
      </c>
      <c r="W67" s="26">
        <f>IF(OR(L67&gt;K67,L67&gt;D67,L67&gt;L63),"Er","")</f>
      </c>
    </row>
    <row r="68" spans="2:23" s="36" customFormat="1" ht="15.75">
      <c r="B68" s="44" t="s">
        <v>115</v>
      </c>
      <c r="C68" s="63">
        <f t="shared" si="31"/>
        <v>0</v>
      </c>
      <c r="D68" s="63">
        <f t="shared" si="32"/>
        <v>0</v>
      </c>
      <c r="E68" s="79"/>
      <c r="F68" s="79"/>
      <c r="G68" s="79"/>
      <c r="H68" s="79"/>
      <c r="I68" s="79"/>
      <c r="J68" s="79"/>
      <c r="K68" s="79"/>
      <c r="L68" s="80"/>
      <c r="M68" s="39"/>
      <c r="N68" s="26">
        <f t="shared" si="33"/>
      </c>
      <c r="O68" s="26">
        <f t="shared" si="34"/>
      </c>
      <c r="P68" s="26">
        <f>IF(E68&gt;E63,"Er","")</f>
      </c>
      <c r="Q68" s="26">
        <f>IF(OR(F68&gt;F63,F68&gt;E68),"Er","")</f>
      </c>
      <c r="R68" s="26">
        <f>IF(G68&gt;G63,"Er","")</f>
      </c>
      <c r="S68" s="26">
        <f>IF(OR(H68&gt;G68,H68&gt;H63),"Er","")</f>
      </c>
      <c r="T68" s="26">
        <f>IF(I68&gt;I63,"Er","")</f>
      </c>
      <c r="U68" s="26">
        <f>IF(OR(J68&gt;I68,J68&gt;J63),"Er","")</f>
      </c>
      <c r="V68" s="26">
        <f>IF(OR(K68&gt;C68,K68&gt;K63,K68&lt;L68),"Er","")</f>
      </c>
      <c r="W68" s="26">
        <f>IF(OR(L68&gt;K68,L68&gt;D68,L68&gt;L63),"Er","")</f>
      </c>
    </row>
    <row r="69" spans="2:23" s="36" customFormat="1" ht="15.75">
      <c r="B69" s="44" t="s">
        <v>116</v>
      </c>
      <c r="C69" s="63">
        <f t="shared" si="31"/>
        <v>0</v>
      </c>
      <c r="D69" s="63">
        <f t="shared" si="32"/>
        <v>0</v>
      </c>
      <c r="E69" s="79"/>
      <c r="F69" s="79"/>
      <c r="G69" s="79"/>
      <c r="H69" s="79"/>
      <c r="I69" s="79"/>
      <c r="J69" s="79"/>
      <c r="K69" s="79"/>
      <c r="L69" s="80"/>
      <c r="M69" s="39"/>
      <c r="N69" s="26">
        <f t="shared" si="33"/>
      </c>
      <c r="O69" s="26">
        <f t="shared" si="34"/>
      </c>
      <c r="P69" s="26">
        <f>IF(E69&gt;E63,"Er","")</f>
      </c>
      <c r="Q69" s="26">
        <f>IF(OR(F69&gt;F63,F69&gt;E69),"Er","")</f>
      </c>
      <c r="R69" s="26">
        <f>IF(G69&gt;G63,"Er","")</f>
      </c>
      <c r="S69" s="26">
        <f>IF(OR(H69&gt;G69,H69&gt;H63),"Er","")</f>
      </c>
      <c r="T69" s="26">
        <f>IF(I69&gt;I63,"Er","")</f>
      </c>
      <c r="U69" s="26">
        <f>IF(OR(J69&gt;I69,J69&gt;J63),"Er","")</f>
      </c>
      <c r="V69" s="26">
        <f>IF(OR(K69&gt;C69,K69&gt;K63,K69&lt;L69),"Er","")</f>
      </c>
      <c r="W69" s="26">
        <f>IF(OR(L69&gt;K69,L69&gt;D69,L69&gt;L63),"Er","")</f>
      </c>
    </row>
    <row r="70" spans="2:23" s="36" customFormat="1" ht="15.75">
      <c r="B70" s="44" t="s">
        <v>117</v>
      </c>
      <c r="C70" s="63">
        <f t="shared" si="31"/>
        <v>0</v>
      </c>
      <c r="D70" s="63">
        <f t="shared" si="32"/>
        <v>0</v>
      </c>
      <c r="E70" s="79"/>
      <c r="F70" s="79"/>
      <c r="G70" s="79"/>
      <c r="H70" s="79"/>
      <c r="I70" s="79"/>
      <c r="J70" s="79"/>
      <c r="K70" s="79"/>
      <c r="L70" s="80"/>
      <c r="M70" s="39"/>
      <c r="N70" s="26">
        <f t="shared" si="33"/>
      </c>
      <c r="O70" s="26">
        <f t="shared" si="34"/>
      </c>
      <c r="P70" s="26">
        <f>IF(E70&gt;E63,"Er","")</f>
      </c>
      <c r="Q70" s="26">
        <f>IF(OR(F70&gt;F63,F70&gt;E70),"Er","")</f>
      </c>
      <c r="R70" s="26">
        <f>IF(G70&gt;G63,"Er","")</f>
      </c>
      <c r="S70" s="26">
        <f>IF(OR(H70&gt;G70,H70&gt;H63),"Er","")</f>
      </c>
      <c r="T70" s="26">
        <f>IF(I70&gt;I63,"Er","")</f>
      </c>
      <c r="U70" s="26">
        <f>IF(OR(J70&gt;I70,J70&gt;J63),"Er","")</f>
      </c>
      <c r="V70" s="26">
        <f>IF(OR(K70&gt;C70,K70&gt;K63,K70&lt;L70),"Er","")</f>
      </c>
      <c r="W70" s="26">
        <f>IF(OR(L70&gt;K70,L70&gt;D70,L70&gt;L63),"Er","")</f>
      </c>
    </row>
    <row r="71" spans="2:23" s="36" customFormat="1" ht="15.75">
      <c r="B71" s="54" t="s">
        <v>118</v>
      </c>
      <c r="C71" s="61">
        <f t="shared" si="31"/>
        <v>0</v>
      </c>
      <c r="D71" s="61">
        <f t="shared" si="32"/>
        <v>0</v>
      </c>
      <c r="E71" s="81"/>
      <c r="F71" s="81"/>
      <c r="G71" s="81"/>
      <c r="H71" s="81"/>
      <c r="I71" s="81"/>
      <c r="J71" s="81"/>
      <c r="K71" s="81"/>
      <c r="L71" s="82"/>
      <c r="M71" s="39"/>
      <c r="N71" s="26">
        <f t="shared" si="33"/>
      </c>
      <c r="O71" s="26">
        <f t="shared" si="34"/>
      </c>
      <c r="P71" s="26">
        <f>IF(E71&gt;E63,"Er","")</f>
      </c>
      <c r="Q71" s="26">
        <f>IF(OR(F71&gt;F63,F71&gt;E71),"Er","")</f>
      </c>
      <c r="R71" s="26">
        <f>IF(G71&gt;G63,"Er","")</f>
      </c>
      <c r="S71" s="26">
        <f>IF(OR(H71&gt;G71,H71&gt;H63),"Er","")</f>
      </c>
      <c r="T71" s="26">
        <f>IF(I71&gt;I63,"Er","")</f>
      </c>
      <c r="U71" s="26">
        <f>IF(OR(J71&gt;I71,J71&gt;J63),"Er","")</f>
      </c>
      <c r="V71" s="26">
        <f>IF(OR(K71&gt;C71,K71&gt;K63,K71&lt;L71),"Er","")</f>
      </c>
      <c r="W71" s="26">
        <f>IF(OR(L71&gt;K71,L71&gt;D71,L71&gt;L63),"Er","")</f>
      </c>
    </row>
    <row r="72" spans="2:12" ht="15.75">
      <c r="B72" s="182" t="s">
        <v>66</v>
      </c>
      <c r="C72" s="183"/>
      <c r="D72" s="183"/>
      <c r="E72" s="183"/>
      <c r="F72" s="183"/>
      <c r="G72" s="183"/>
      <c r="H72" s="183"/>
      <c r="I72" s="183"/>
      <c r="J72" s="183"/>
      <c r="K72" s="183"/>
      <c r="L72" s="184"/>
    </row>
    <row r="73" spans="2:23" ht="15.75">
      <c r="B73" s="67" t="s">
        <v>37</v>
      </c>
      <c r="C73" s="95">
        <f>SUM(C74:C75)</f>
        <v>2</v>
      </c>
      <c r="D73" s="95">
        <f>SUM(D74:D75)</f>
        <v>2</v>
      </c>
      <c r="E73" s="95">
        <f aca="true" t="shared" si="35" ref="E73:J73">SUM(E74:E75)</f>
        <v>2</v>
      </c>
      <c r="F73" s="95">
        <f t="shared" si="35"/>
        <v>2</v>
      </c>
      <c r="G73" s="95">
        <f t="shared" si="35"/>
        <v>0</v>
      </c>
      <c r="H73" s="95">
        <f t="shared" si="35"/>
        <v>0</v>
      </c>
      <c r="I73" s="95">
        <f t="shared" si="35"/>
        <v>0</v>
      </c>
      <c r="J73" s="95">
        <f t="shared" si="35"/>
        <v>0</v>
      </c>
      <c r="K73" s="95">
        <f>SUM(K74:K75)</f>
        <v>0</v>
      </c>
      <c r="L73" s="96">
        <f>SUM(L74:L75)</f>
        <v>0</v>
      </c>
      <c r="N73" s="37">
        <f>IF(OR(C73&lt;D73,C73&lt;C8,C73&lt;K73),"Er","")</f>
      </c>
      <c r="O73" s="26">
        <f>IF(OR(D73&gt;C73,D73&lt;L73,D73&lt;D8),"Er","")</f>
      </c>
      <c r="P73" s="26">
        <f>IF(E73&lt;E8,"Er","")</f>
      </c>
      <c r="Q73" s="26">
        <f>IF(OR(F73&lt;F8,F73&gt;E73),"Er","")</f>
      </c>
      <c r="R73" s="26">
        <f>IF(G73&lt;G8,"Er","")</f>
      </c>
      <c r="S73" s="26">
        <f>IF(OR(H73&lt;H8,H73&gt;G73),"Er","")</f>
      </c>
      <c r="T73" s="26">
        <f>IF(I73&lt;I8,"Er","")</f>
      </c>
      <c r="U73" s="26">
        <f>IF(OR(J73&lt;J8,J73&gt;I73),"Er","")</f>
      </c>
      <c r="V73" s="26">
        <f>IF(OR(K73&gt;C73,K73&lt;K8,K73&lt;L73),"Er","")</f>
      </c>
      <c r="W73" s="26">
        <f>IF(OR(L73&gt;K73,L73&gt;D73,L73&lt;L8),"Er","")</f>
      </c>
    </row>
    <row r="74" spans="2:23" ht="15.75">
      <c r="B74" s="57" t="s">
        <v>97</v>
      </c>
      <c r="C74" s="62">
        <f>SUM(E74,G74,I74)</f>
        <v>1</v>
      </c>
      <c r="D74" s="62">
        <f>SUM(F74,H74,J74)</f>
        <v>1</v>
      </c>
      <c r="E74" s="71">
        <f>+SUM(E77:E85)</f>
        <v>1</v>
      </c>
      <c r="F74" s="71">
        <f aca="true" t="shared" si="36" ref="F74:L74">+SUM(F77:F85)</f>
        <v>1</v>
      </c>
      <c r="G74" s="71">
        <f t="shared" si="36"/>
        <v>0</v>
      </c>
      <c r="H74" s="71">
        <f t="shared" si="36"/>
        <v>0</v>
      </c>
      <c r="I74" s="71">
        <f t="shared" si="36"/>
        <v>0</v>
      </c>
      <c r="J74" s="71">
        <f t="shared" si="36"/>
        <v>0</v>
      </c>
      <c r="K74" s="71">
        <f t="shared" si="36"/>
        <v>0</v>
      </c>
      <c r="L74" s="71">
        <f t="shared" si="36"/>
        <v>0</v>
      </c>
      <c r="N74" s="26">
        <f>IF(OR(C74&lt;D74,C74&lt;K74),"Er","")</f>
      </c>
      <c r="O74" s="26">
        <f>IF(OR(D74&gt;C74,D74&lt;L74),"Er","")</f>
      </c>
      <c r="P74" s="26"/>
      <c r="Q74" s="26">
        <f>IF(OR(F74&gt;E74),"Er","")</f>
      </c>
      <c r="R74" s="26"/>
      <c r="S74" s="26">
        <f>IF(OR(H74&gt;G74),"Er","")</f>
      </c>
      <c r="T74" s="26"/>
      <c r="U74" s="26">
        <f>IF(OR(,J74&gt;I74),"Er","")</f>
      </c>
      <c r="V74" s="26">
        <f>IF(OR(K74&lt;L74,K74&gt;C74),"Er","")</f>
      </c>
      <c r="W74" s="26">
        <f>IF(OR(L74&gt;K74,L74&gt;D74),"Er","")</f>
      </c>
    </row>
    <row r="75" spans="2:23" ht="15.75">
      <c r="B75" s="43" t="s">
        <v>44</v>
      </c>
      <c r="C75" s="63">
        <f>SUM(E75,G75,I75)</f>
        <v>1</v>
      </c>
      <c r="D75" s="63">
        <f>SUM(F75,H75,J75)</f>
        <v>1</v>
      </c>
      <c r="E75" s="73">
        <f>+SUM(E87:E95)</f>
        <v>1</v>
      </c>
      <c r="F75" s="73">
        <f aca="true" t="shared" si="37" ref="F75:L75">+SUM(F87:F95)</f>
        <v>1</v>
      </c>
      <c r="G75" s="73">
        <f t="shared" si="37"/>
        <v>0</v>
      </c>
      <c r="H75" s="73">
        <f t="shared" si="37"/>
        <v>0</v>
      </c>
      <c r="I75" s="73">
        <f t="shared" si="37"/>
        <v>0</v>
      </c>
      <c r="J75" s="73">
        <f t="shared" si="37"/>
        <v>0</v>
      </c>
      <c r="K75" s="73">
        <f t="shared" si="37"/>
        <v>0</v>
      </c>
      <c r="L75" s="73">
        <f t="shared" si="37"/>
        <v>0</v>
      </c>
      <c r="N75" s="26">
        <f>IF(OR(C75&lt;D75,C75&lt;K75),"Er","")</f>
      </c>
      <c r="O75" s="26">
        <f>IF(OR(D75&gt;C75,D75&lt;L75),"Er","")</f>
      </c>
      <c r="P75" s="26"/>
      <c r="Q75" s="26">
        <f>IF(OR(F75&gt;E75),"Er","")</f>
      </c>
      <c r="R75" s="26"/>
      <c r="S75" s="26">
        <f>IF(OR(H75&gt;G75),"Er","")</f>
      </c>
      <c r="T75" s="26"/>
      <c r="U75" s="26">
        <f>IF(OR(,J75&gt;I75),"Er","")</f>
      </c>
      <c r="V75" s="26">
        <f>IF(OR(K75&gt;C75,K75&lt;L75),"Er","")</f>
      </c>
      <c r="W75" s="26">
        <f>IF(OR(L75&gt;K75,L75&gt;D75),"Er","")</f>
      </c>
    </row>
    <row r="76" spans="2:23" s="36" customFormat="1" ht="15.75">
      <c r="B76" s="70" t="s">
        <v>130</v>
      </c>
      <c r="C76" s="95">
        <f>SUM(C77:C85)</f>
        <v>1</v>
      </c>
      <c r="D76" s="95">
        <f>SUM(D77:D85)</f>
        <v>1</v>
      </c>
      <c r="E76" s="95">
        <f>+SUM(E77:E85)</f>
        <v>1</v>
      </c>
      <c r="F76" s="97">
        <f aca="true" t="shared" si="38" ref="F76:L76">+SUM(F77:F85)</f>
        <v>1</v>
      </c>
      <c r="G76" s="97">
        <f t="shared" si="38"/>
        <v>0</v>
      </c>
      <c r="H76" s="97">
        <f t="shared" si="38"/>
        <v>0</v>
      </c>
      <c r="I76" s="97">
        <f t="shared" si="38"/>
        <v>0</v>
      </c>
      <c r="J76" s="97">
        <f t="shared" si="38"/>
        <v>0</v>
      </c>
      <c r="K76" s="97">
        <f t="shared" si="38"/>
        <v>0</v>
      </c>
      <c r="L76" s="97">
        <f t="shared" si="38"/>
        <v>0</v>
      </c>
      <c r="M76" s="39"/>
      <c r="N76" s="26">
        <f>IF(OR(C76&lt;D76,C76&lt;K76,C76&lt;&gt;C74),"Er","")</f>
      </c>
      <c r="O76" s="26">
        <f>IF(OR(D76&gt;C76,D76&lt;L76,D76&lt;&gt;D74),"Er","")</f>
      </c>
      <c r="P76" s="26">
        <f aca="true" t="shared" si="39" ref="P76:U76">IF(AND(E76&lt;&gt;SUM(E77:E85),E76&lt;&gt;""),"Er","")</f>
      </c>
      <c r="Q76" s="26">
        <f t="shared" si="39"/>
      </c>
      <c r="R76" s="26">
        <f t="shared" si="39"/>
      </c>
      <c r="S76" s="26">
        <f t="shared" si="39"/>
      </c>
      <c r="T76" s="26">
        <f t="shared" si="39"/>
      </c>
      <c r="U76" s="26">
        <f t="shared" si="39"/>
      </c>
      <c r="V76" s="26">
        <f>IF(OR(K76&lt;L76,K76&gt;C76,AND(K76&lt;&gt;SUM(K77:K85),K76&lt;&gt;"")),"Er","")</f>
      </c>
      <c r="W76" s="26">
        <f>IF(OR(L76&gt;K76,L76&gt;D76,AND(L76&lt;&gt;SUM(L77:L85),L76&lt;&gt;"")),"Er","")</f>
      </c>
    </row>
    <row r="77" spans="2:23" s="36" customFormat="1" ht="15.75">
      <c r="B77" s="51" t="s">
        <v>102</v>
      </c>
      <c r="C77" s="62">
        <f aca="true" t="shared" si="40" ref="C77:D85">SUM(E77,G77,I77)</f>
        <v>0</v>
      </c>
      <c r="D77" s="62">
        <f t="shared" si="40"/>
        <v>0</v>
      </c>
      <c r="E77" s="79"/>
      <c r="F77" s="79"/>
      <c r="G77" s="79"/>
      <c r="H77" s="79"/>
      <c r="I77" s="92"/>
      <c r="J77" s="92"/>
      <c r="K77" s="79"/>
      <c r="L77" s="80"/>
      <c r="M77" s="39"/>
      <c r="N77" s="26">
        <f aca="true" t="shared" si="41" ref="N77:N85">IF(OR(C77&lt;D77,C77&lt;K77),"Er","")</f>
      </c>
      <c r="O77" s="26">
        <f aca="true" t="shared" si="42" ref="O77:O85">IF(D77&gt;C77,"Er","")</f>
      </c>
      <c r="P77" s="26">
        <f>IF(E77&gt;E76,"Er","")</f>
      </c>
      <c r="Q77" s="26">
        <f>IF(OR(F77&gt;F76,F77&gt;E77),"Er","")</f>
      </c>
      <c r="R77" s="26">
        <f>IF(G77&gt;G76,"Er","")</f>
      </c>
      <c r="S77" s="26">
        <f>IF(OR(H77&gt;G77,H77&gt;H76),"Er","")</f>
      </c>
      <c r="T77" s="26">
        <f>IF(I77&gt;I76,"Er","")</f>
      </c>
      <c r="U77" s="26">
        <f>IF(OR(J77&gt;I77,J77&gt;J76),"Er","")</f>
      </c>
      <c r="V77" s="26">
        <f>IF(OR(K77&gt;C77,K77&gt;K76,K77&lt;L77),"Er","")</f>
      </c>
      <c r="W77" s="26">
        <f>IF(OR(L77&gt;K77,L77&gt;D77,L77&gt;L76),"Er","")</f>
      </c>
    </row>
    <row r="78" spans="2:23" s="36" customFormat="1" ht="15.75">
      <c r="B78" s="44" t="s">
        <v>103</v>
      </c>
      <c r="C78" s="63">
        <f t="shared" si="40"/>
        <v>0</v>
      </c>
      <c r="D78" s="63">
        <f t="shared" si="40"/>
        <v>0</v>
      </c>
      <c r="E78" s="79"/>
      <c r="F78" s="79"/>
      <c r="G78" s="79"/>
      <c r="H78" s="79"/>
      <c r="I78" s="92"/>
      <c r="J78" s="92"/>
      <c r="K78" s="79"/>
      <c r="L78" s="80"/>
      <c r="M78" s="39"/>
      <c r="N78" s="26">
        <f t="shared" si="41"/>
      </c>
      <c r="O78" s="26">
        <f t="shared" si="42"/>
      </c>
      <c r="P78" s="26">
        <f>IF(E78&gt;E76,"Er","")</f>
      </c>
      <c r="Q78" s="26">
        <f>IF(OR(F78&gt;F76,F78&gt;E78),"Er","")</f>
      </c>
      <c r="R78" s="26">
        <f>IF(G78&gt;G76,"Er","")</f>
      </c>
      <c r="S78" s="26">
        <f>IF(OR(H78&gt;G78,H78&gt;H76),"Er","")</f>
      </c>
      <c r="T78" s="26">
        <f>IF(I78&gt;I76,"Er","")</f>
      </c>
      <c r="U78" s="26">
        <f>IF(OR(J78&gt;I78,J78&gt;J76),"Er","")</f>
      </c>
      <c r="V78" s="26">
        <f>IF(OR(K78&gt;C78,K78&gt;K76,K78&lt;L78),"Er","")</f>
      </c>
      <c r="W78" s="26">
        <f>IF(OR(L78&gt;K78,L78&gt;D78,L78&gt;L76),"Er","")</f>
      </c>
    </row>
    <row r="79" spans="2:23" s="36" customFormat="1" ht="15.75">
      <c r="B79" s="44" t="s">
        <v>104</v>
      </c>
      <c r="C79" s="63">
        <f t="shared" si="40"/>
        <v>0</v>
      </c>
      <c r="D79" s="63">
        <f t="shared" si="40"/>
        <v>0</v>
      </c>
      <c r="E79" s="79"/>
      <c r="F79" s="79"/>
      <c r="G79" s="79"/>
      <c r="H79" s="79"/>
      <c r="I79" s="92"/>
      <c r="J79" s="92"/>
      <c r="K79" s="79"/>
      <c r="L79" s="80"/>
      <c r="M79" s="39"/>
      <c r="N79" s="26">
        <f t="shared" si="41"/>
      </c>
      <c r="O79" s="26">
        <f t="shared" si="42"/>
      </c>
      <c r="P79" s="26">
        <f>IF(E79&gt;E76,"Er","")</f>
      </c>
      <c r="Q79" s="26">
        <f>IF(OR(F79&gt;F76,F79&gt;E79),"Er","")</f>
      </c>
      <c r="R79" s="26">
        <f>IF(G79&gt;G76,"Er","")</f>
      </c>
      <c r="S79" s="26">
        <f>IF(OR(H79&gt;G79,H79&gt;H76),"Er","")</f>
      </c>
      <c r="T79" s="26">
        <f>IF(I79&gt;I76,"Er","")</f>
      </c>
      <c r="U79" s="26">
        <f>IF(OR(J79&gt;I79,J79&gt;J76),"Er","")</f>
      </c>
      <c r="V79" s="26">
        <f>IF(OR(K79&gt;C79,K79&gt;K76,K79&lt;L79),"Er","")</f>
      </c>
      <c r="W79" s="26">
        <f>IF(OR(L79&gt;K79,L79&gt;D79,L79&gt;L76),"Er","")</f>
      </c>
    </row>
    <row r="80" spans="2:23" s="36" customFormat="1" ht="15.75">
      <c r="B80" s="44" t="s">
        <v>105</v>
      </c>
      <c r="C80" s="63">
        <f t="shared" si="40"/>
        <v>0</v>
      </c>
      <c r="D80" s="63">
        <f t="shared" si="40"/>
        <v>0</v>
      </c>
      <c r="E80" s="79"/>
      <c r="F80" s="79"/>
      <c r="G80" s="79"/>
      <c r="H80" s="79"/>
      <c r="I80" s="92"/>
      <c r="J80" s="92"/>
      <c r="K80" s="79"/>
      <c r="L80" s="80"/>
      <c r="M80" s="39"/>
      <c r="N80" s="26">
        <f t="shared" si="41"/>
      </c>
      <c r="O80" s="26">
        <f t="shared" si="42"/>
      </c>
      <c r="P80" s="26">
        <f>IF(E80&gt;E76,"Er","")</f>
      </c>
      <c r="Q80" s="26">
        <f>IF(OR(F80&gt;F76,F80&gt;E80),"Er","")</f>
      </c>
      <c r="R80" s="26">
        <f>IF(G80&gt;G76,"Er","")</f>
      </c>
      <c r="S80" s="26">
        <f>IF(OR(H80&gt;G80,H80&gt;H76),"Er","")</f>
      </c>
      <c r="T80" s="26">
        <f>IF(I80&gt;I76,"Er","")</f>
      </c>
      <c r="U80" s="26">
        <f>IF(OR(J80&gt;I80,J80&gt;J76),"Er","")</f>
      </c>
      <c r="V80" s="26">
        <f>IF(OR(K80&gt;C80,K80&gt;K76,K80&lt;L80),"Er","")</f>
      </c>
      <c r="W80" s="26">
        <f>IF(OR(L80&gt;K80,L80&gt;D80,L80&gt;L76),"Er","")</f>
      </c>
    </row>
    <row r="81" spans="2:23" s="36" customFormat="1" ht="15.75">
      <c r="B81" s="44" t="s">
        <v>106</v>
      </c>
      <c r="C81" s="63">
        <f t="shared" si="40"/>
        <v>1</v>
      </c>
      <c r="D81" s="63">
        <f t="shared" si="40"/>
        <v>1</v>
      </c>
      <c r="E81" s="79">
        <v>1</v>
      </c>
      <c r="F81" s="79">
        <v>1</v>
      </c>
      <c r="G81" s="79"/>
      <c r="H81" s="79"/>
      <c r="I81" s="92"/>
      <c r="J81" s="92"/>
      <c r="K81" s="79"/>
      <c r="L81" s="80"/>
      <c r="M81" s="39"/>
      <c r="N81" s="26">
        <f t="shared" si="41"/>
      </c>
      <c r="O81" s="26">
        <f t="shared" si="42"/>
      </c>
      <c r="P81" s="26">
        <f>IF(E81&gt;E76,"Er","")</f>
      </c>
      <c r="Q81" s="26">
        <f>IF(OR(F81&gt;F76,F81&gt;E81),"Er","")</f>
      </c>
      <c r="R81" s="26">
        <f>IF(G81&gt;G76,"Er","")</f>
      </c>
      <c r="S81" s="26">
        <f>IF(OR(H81&gt;G81,H81&gt;H76),"Er","")</f>
      </c>
      <c r="T81" s="26">
        <f>IF(I81&gt;I76,"Er","")</f>
      </c>
      <c r="U81" s="26">
        <f>IF(OR(J81&gt;I81,J81&gt;J76),"Er","")</f>
      </c>
      <c r="V81" s="26">
        <f>IF(OR(K81&gt;C81,K81&gt;K76,K81&lt;L81),"Er","")</f>
      </c>
      <c r="W81" s="26">
        <f>IF(OR(L81&gt;K81,L81&gt;D81,L81&gt;L76),"Er","")</f>
      </c>
    </row>
    <row r="82" spans="2:23" s="36" customFormat="1" ht="15.75">
      <c r="B82" s="44" t="s">
        <v>107</v>
      </c>
      <c r="C82" s="63">
        <f t="shared" si="40"/>
        <v>0</v>
      </c>
      <c r="D82" s="63">
        <f t="shared" si="40"/>
        <v>0</v>
      </c>
      <c r="E82" s="79"/>
      <c r="F82" s="79"/>
      <c r="G82" s="79"/>
      <c r="H82" s="79"/>
      <c r="I82" s="92"/>
      <c r="J82" s="92"/>
      <c r="K82" s="79"/>
      <c r="L82" s="80"/>
      <c r="M82" s="39"/>
      <c r="N82" s="26">
        <f t="shared" si="41"/>
      </c>
      <c r="O82" s="26">
        <f t="shared" si="42"/>
      </c>
      <c r="P82" s="26">
        <f>IF(E82&gt;E76,"Er","")</f>
      </c>
      <c r="Q82" s="26">
        <f>IF(OR(F82&gt;F76,F82&gt;E82),"Er","")</f>
      </c>
      <c r="R82" s="26">
        <f>IF(G82&gt;G76,"Er","")</f>
      </c>
      <c r="S82" s="26">
        <f>IF(OR(H82&gt;G82,H82&gt;H76),"Er","")</f>
      </c>
      <c r="T82" s="26">
        <f>IF(I82&gt;I76,"Er","")</f>
      </c>
      <c r="U82" s="26">
        <f>IF(OR(J82&gt;I82,J82&gt;J76),"Er","")</f>
      </c>
      <c r="V82" s="26">
        <f>IF(OR(K82&gt;C82,K82&gt;K76,K82&lt;L82),"Er","")</f>
      </c>
      <c r="W82" s="26">
        <f>IF(OR(L82&gt;K82,L82&gt;D82,L82&gt;L76),"Er","")</f>
      </c>
    </row>
    <row r="83" spans="2:23" s="36" customFormat="1" ht="15.75">
      <c r="B83" s="44" t="s">
        <v>108</v>
      </c>
      <c r="C83" s="63">
        <f t="shared" si="40"/>
        <v>0</v>
      </c>
      <c r="D83" s="63">
        <f t="shared" si="40"/>
        <v>0</v>
      </c>
      <c r="E83" s="79"/>
      <c r="F83" s="79"/>
      <c r="G83" s="79"/>
      <c r="H83" s="79"/>
      <c r="I83" s="92"/>
      <c r="J83" s="92"/>
      <c r="K83" s="79"/>
      <c r="L83" s="80"/>
      <c r="M83" s="39"/>
      <c r="N83" s="26">
        <f t="shared" si="41"/>
      </c>
      <c r="O83" s="26">
        <f t="shared" si="42"/>
      </c>
      <c r="P83" s="26">
        <f>IF(E83&gt;E76,"Er","")</f>
      </c>
      <c r="Q83" s="26">
        <f>IF(OR(F83&gt;F76,F83&gt;E83),"Er","")</f>
      </c>
      <c r="R83" s="26">
        <f>IF(G83&gt;G76,"Er","")</f>
      </c>
      <c r="S83" s="26">
        <f>IF(OR(H83&gt;G83,H83&gt;H76),"Er","")</f>
      </c>
      <c r="T83" s="26">
        <f>IF(I83&gt;I76,"Er","")</f>
      </c>
      <c r="U83" s="26">
        <f>IF(OR(J83&gt;I83,J83&gt;J76),"Er","")</f>
      </c>
      <c r="V83" s="26">
        <f>IF(OR(K83&gt;C83,K83&gt;K76,K83&lt;L83),"Er","")</f>
      </c>
      <c r="W83" s="26">
        <f>IF(OR(L83&gt;K83,L83&gt;D83,L83&gt;L76),"Er","")</f>
      </c>
    </row>
    <row r="84" spans="2:23" s="36" customFormat="1" ht="15.75">
      <c r="B84" s="44" t="s">
        <v>109</v>
      </c>
      <c r="C84" s="63">
        <f t="shared" si="40"/>
        <v>0</v>
      </c>
      <c r="D84" s="63">
        <f t="shared" si="40"/>
        <v>0</v>
      </c>
      <c r="E84" s="79"/>
      <c r="F84" s="79"/>
      <c r="G84" s="79"/>
      <c r="H84" s="79"/>
      <c r="I84" s="92"/>
      <c r="J84" s="92"/>
      <c r="K84" s="79"/>
      <c r="L84" s="80"/>
      <c r="M84" s="39"/>
      <c r="N84" s="26">
        <f t="shared" si="41"/>
      </c>
      <c r="O84" s="26">
        <f t="shared" si="42"/>
      </c>
      <c r="P84" s="26">
        <f>IF(E84&gt;E76,"Er","")</f>
      </c>
      <c r="Q84" s="26">
        <f>IF(OR(F84&gt;F76,F84&gt;E84),"Er","")</f>
      </c>
      <c r="R84" s="26">
        <f>IF(G84&gt;G76,"Er","")</f>
      </c>
      <c r="S84" s="26">
        <f>IF(OR(H84&gt;G84,H84&gt;H76),"Er","")</f>
      </c>
      <c r="T84" s="26">
        <f>IF(I84&gt;I76,"Er","")</f>
      </c>
      <c r="U84" s="26">
        <f>IF(OR(J84&gt;I84,J84&gt;J76),"Er","")</f>
      </c>
      <c r="V84" s="26">
        <f>IF(OR(K84&gt;C84,K84&gt;K76,K84&lt;L84),"Er","")</f>
      </c>
      <c r="W84" s="26">
        <f>IF(OR(L84&gt;K84,L84&gt;D84,L84&gt;L76),"Er","")</f>
      </c>
    </row>
    <row r="85" spans="2:23" s="36" customFormat="1" ht="15.75">
      <c r="B85" s="44" t="s">
        <v>110</v>
      </c>
      <c r="C85" s="61">
        <f t="shared" si="40"/>
        <v>0</v>
      </c>
      <c r="D85" s="61">
        <f t="shared" si="40"/>
        <v>0</v>
      </c>
      <c r="E85" s="81"/>
      <c r="F85" s="81"/>
      <c r="G85" s="81"/>
      <c r="H85" s="81"/>
      <c r="I85" s="93"/>
      <c r="J85" s="93"/>
      <c r="K85" s="81"/>
      <c r="L85" s="82"/>
      <c r="M85" s="39"/>
      <c r="N85" s="26">
        <f t="shared" si="41"/>
      </c>
      <c r="O85" s="26">
        <f t="shared" si="42"/>
      </c>
      <c r="P85" s="26">
        <f>IF(E85&gt;E76,"Er","")</f>
      </c>
      <c r="Q85" s="26">
        <f>IF(OR(F85&gt;F76,F85&gt;E85),"Er","")</f>
      </c>
      <c r="R85" s="26">
        <f>IF(G85&gt;G76,"Er","")</f>
      </c>
      <c r="S85" s="26">
        <f>IF(OR(H85&gt;G85,H85&gt;H76),"Er","")</f>
      </c>
      <c r="T85" s="26">
        <f>IF(I85&gt;I76,"Er","")</f>
      </c>
      <c r="U85" s="26">
        <f>IF(OR(J85&gt;I85,J85&gt;J76),"Er","")</f>
      </c>
      <c r="V85" s="26">
        <f>IF(OR(K85&gt;C85,K85&gt;K76,K85&lt;L85),"Er","")</f>
      </c>
      <c r="W85" s="26">
        <f>IF(OR(L85&gt;K85,L85&gt;D85,L85&gt;L76),"Er","")</f>
      </c>
    </row>
    <row r="86" spans="2:23" s="36" customFormat="1" ht="15.75">
      <c r="B86" s="70" t="s">
        <v>131</v>
      </c>
      <c r="C86" s="95">
        <f>SUM(C87:C95)</f>
        <v>1</v>
      </c>
      <c r="D86" s="95">
        <f>SUM(D87:D95)</f>
        <v>1</v>
      </c>
      <c r="E86" s="95">
        <f>+SUM(E87:E95)</f>
        <v>1</v>
      </c>
      <c r="F86" s="97">
        <f aca="true" t="shared" si="43" ref="F86:L86">+SUM(F87:F95)</f>
        <v>1</v>
      </c>
      <c r="G86" s="97">
        <f t="shared" si="43"/>
        <v>0</v>
      </c>
      <c r="H86" s="97">
        <f t="shared" si="43"/>
        <v>0</v>
      </c>
      <c r="I86" s="97">
        <f t="shared" si="43"/>
        <v>0</v>
      </c>
      <c r="J86" s="97">
        <f t="shared" si="43"/>
        <v>0</v>
      </c>
      <c r="K86" s="97">
        <f t="shared" si="43"/>
        <v>0</v>
      </c>
      <c r="L86" s="97">
        <f t="shared" si="43"/>
        <v>0</v>
      </c>
      <c r="M86" s="39"/>
      <c r="N86" s="26">
        <f>IF(OR(C86&lt;D86,C86&lt;K86,C86&lt;&gt;C75),"Er","")</f>
      </c>
      <c r="O86" s="26">
        <f>IF(OR(D86&gt;C86,D86&lt;L86,D86&lt;&gt;D75),"Er","")</f>
      </c>
      <c r="P86" s="26">
        <f aca="true" t="shared" si="44" ref="P86:U86">IF(AND(E86&lt;&gt;SUM(E87:E95),E86&lt;&gt;""),"Er","")</f>
      </c>
      <c r="Q86" s="26">
        <f t="shared" si="44"/>
      </c>
      <c r="R86" s="26">
        <f t="shared" si="44"/>
      </c>
      <c r="S86" s="26">
        <f t="shared" si="44"/>
      </c>
      <c r="T86" s="26">
        <f t="shared" si="44"/>
      </c>
      <c r="U86" s="26">
        <f t="shared" si="44"/>
      </c>
      <c r="V86" s="26">
        <f>IF(OR(K86&lt;L86,K86&gt;C86,AND(K86&lt;&gt;SUM(K87:K95),K86&lt;&gt;"")),"Er","")</f>
      </c>
      <c r="W86" s="26">
        <f>IF(OR(L86&gt;K86,L86&gt;D86,AND(L86&lt;&gt;SUM(L87:L95),L86&lt;&gt;"")),"Er","")</f>
      </c>
    </row>
    <row r="87" spans="2:23" s="36" customFormat="1" ht="15.75">
      <c r="B87" s="51" t="s">
        <v>102</v>
      </c>
      <c r="C87" s="62">
        <f aca="true" t="shared" si="45" ref="C87:D95">SUM(E87,G87,I87)</f>
        <v>0</v>
      </c>
      <c r="D87" s="62">
        <f t="shared" si="45"/>
        <v>0</v>
      </c>
      <c r="E87" s="79"/>
      <c r="F87" s="79"/>
      <c r="G87" s="79"/>
      <c r="H87" s="79"/>
      <c r="I87" s="92"/>
      <c r="J87" s="92"/>
      <c r="K87" s="79"/>
      <c r="L87" s="80"/>
      <c r="M87" s="39"/>
      <c r="N87" s="26">
        <f aca="true" t="shared" si="46" ref="N87:N95">IF(OR(C87&lt;D87,C87&lt;K87),"Er","")</f>
      </c>
      <c r="O87" s="26">
        <f aca="true" t="shared" si="47" ref="O87:O95">IF(D87&gt;C87,"Er","")</f>
      </c>
      <c r="P87" s="26">
        <f>IF(E87&gt;E86,"Er","")</f>
      </c>
      <c r="Q87" s="26">
        <f>IF(OR(F87&gt;F86,F87&gt;E87),"Er","")</f>
      </c>
      <c r="R87" s="26">
        <f>IF(G87&gt;G86,"Er","")</f>
      </c>
      <c r="S87" s="26">
        <f>IF(OR(H87&gt;G87,H87&gt;H86),"Er","")</f>
      </c>
      <c r="T87" s="26">
        <f>IF(I87&gt;I86,"Er","")</f>
      </c>
      <c r="U87" s="26">
        <f>IF(OR(J87&gt;I87,J87&gt;J86),"Er","")</f>
      </c>
      <c r="V87" s="26">
        <f>IF(OR(K87&gt;C87,K87&gt;K86,K87&lt;L87),"Er","")</f>
      </c>
      <c r="W87" s="26">
        <f>IF(OR(L87&gt;K87,L87&gt;D87,L87&gt;L86),"Er","")</f>
      </c>
    </row>
    <row r="88" spans="2:23" s="36" customFormat="1" ht="15.75">
      <c r="B88" s="44" t="s">
        <v>103</v>
      </c>
      <c r="C88" s="63">
        <f t="shared" si="45"/>
        <v>0</v>
      </c>
      <c r="D88" s="63">
        <f t="shared" si="45"/>
        <v>0</v>
      </c>
      <c r="E88" s="79"/>
      <c r="F88" s="79"/>
      <c r="G88" s="79"/>
      <c r="H88" s="79"/>
      <c r="I88" s="92"/>
      <c r="J88" s="92"/>
      <c r="K88" s="79"/>
      <c r="L88" s="80"/>
      <c r="M88" s="39"/>
      <c r="N88" s="26">
        <f t="shared" si="46"/>
      </c>
      <c r="O88" s="26">
        <f t="shared" si="47"/>
      </c>
      <c r="P88" s="26">
        <f>IF(E88&gt;E86,"Er","")</f>
      </c>
      <c r="Q88" s="26">
        <f>IF(OR(F88&gt;F86,F88&gt;E88),"Er","")</f>
      </c>
      <c r="R88" s="26">
        <f>IF(G88&gt;G86,"Er","")</f>
      </c>
      <c r="S88" s="26">
        <f>IF(OR(H88&gt;G88,H88&gt;H86),"Er","")</f>
      </c>
      <c r="T88" s="26">
        <f>IF(I88&gt;I86,"Er","")</f>
      </c>
      <c r="U88" s="26">
        <f>IF(OR(J88&gt;I88,J88&gt;J86),"Er","")</f>
      </c>
      <c r="V88" s="26">
        <f>IF(OR(K88&gt;C88,K88&gt;K86,K88&lt;L88),"Er","")</f>
      </c>
      <c r="W88" s="26">
        <f>IF(OR(L88&gt;K88,L88&gt;D88,L88&gt;L86),"Er","")</f>
      </c>
    </row>
    <row r="89" spans="2:23" s="36" customFormat="1" ht="15.75">
      <c r="B89" s="44" t="s">
        <v>104</v>
      </c>
      <c r="C89" s="63">
        <f t="shared" si="45"/>
        <v>0</v>
      </c>
      <c r="D89" s="63">
        <f t="shared" si="45"/>
        <v>0</v>
      </c>
      <c r="E89" s="79"/>
      <c r="F89" s="79"/>
      <c r="G89" s="79"/>
      <c r="H89" s="79"/>
      <c r="I89" s="92"/>
      <c r="J89" s="92"/>
      <c r="K89" s="79"/>
      <c r="L89" s="80"/>
      <c r="M89" s="39"/>
      <c r="N89" s="26">
        <f t="shared" si="46"/>
      </c>
      <c r="O89" s="26">
        <f t="shared" si="47"/>
      </c>
      <c r="P89" s="26">
        <f>IF(E89&gt;E86,"Er","")</f>
      </c>
      <c r="Q89" s="26">
        <f>IF(OR(F89&gt;F86,F89&gt;E89),"Er","")</f>
      </c>
      <c r="R89" s="26">
        <f>IF(G89&gt;G86,"Er","")</f>
      </c>
      <c r="S89" s="26">
        <f>IF(OR(H89&gt;G89,H89&gt;H86),"Er","")</f>
      </c>
      <c r="T89" s="26">
        <f>IF(I89&gt;I86,"Er","")</f>
      </c>
      <c r="U89" s="26">
        <f>IF(OR(J89&gt;I89,J89&gt;J86),"Er","")</f>
      </c>
      <c r="V89" s="26">
        <f>IF(OR(K89&gt;C89,K89&gt;K86,K89&lt;L89),"Er","")</f>
      </c>
      <c r="W89" s="26">
        <f>IF(OR(L89&gt;K89,L89&gt;D89,L89&gt;L86),"Er","")</f>
      </c>
    </row>
    <row r="90" spans="2:23" s="36" customFormat="1" ht="15.75">
      <c r="B90" s="44" t="s">
        <v>105</v>
      </c>
      <c r="C90" s="63">
        <f t="shared" si="45"/>
        <v>0</v>
      </c>
      <c r="D90" s="63">
        <f t="shared" si="45"/>
        <v>0</v>
      </c>
      <c r="E90" s="79"/>
      <c r="F90" s="79"/>
      <c r="G90" s="79"/>
      <c r="H90" s="79"/>
      <c r="I90" s="92"/>
      <c r="J90" s="92"/>
      <c r="K90" s="79"/>
      <c r="L90" s="80"/>
      <c r="M90" s="39"/>
      <c r="N90" s="26">
        <f t="shared" si="46"/>
      </c>
      <c r="O90" s="26">
        <f t="shared" si="47"/>
      </c>
      <c r="P90" s="26">
        <f>IF(E90&gt;E86,"Er","")</f>
      </c>
      <c r="Q90" s="26">
        <f>IF(OR(F90&gt;F86,F90&gt;E90),"Er","")</f>
      </c>
      <c r="R90" s="26">
        <f>IF(G90&gt;G86,"Er","")</f>
      </c>
      <c r="S90" s="26">
        <f>IF(OR(H90&gt;G90,H90&gt;H86),"Er","")</f>
      </c>
      <c r="T90" s="26">
        <f>IF(I90&gt;I86,"Er","")</f>
      </c>
      <c r="U90" s="26">
        <f>IF(OR(J90&gt;I90,J90&gt;J86),"Er","")</f>
      </c>
      <c r="V90" s="26">
        <f>IF(OR(K90&gt;C90,K90&gt;K86,K90&lt;L90),"Er","")</f>
      </c>
      <c r="W90" s="26">
        <f>IF(OR(L90&gt;K90,L90&gt;D90,L90&gt;L86),"Er","")</f>
      </c>
    </row>
    <row r="91" spans="2:23" s="36" customFormat="1" ht="15.75">
      <c r="B91" s="44" t="s">
        <v>106</v>
      </c>
      <c r="C91" s="63">
        <f t="shared" si="45"/>
        <v>1</v>
      </c>
      <c r="D91" s="63">
        <f t="shared" si="45"/>
        <v>1</v>
      </c>
      <c r="E91" s="79">
        <v>1</v>
      </c>
      <c r="F91" s="79">
        <v>1</v>
      </c>
      <c r="G91" s="79"/>
      <c r="H91" s="79"/>
      <c r="I91" s="92"/>
      <c r="J91" s="92"/>
      <c r="K91" s="79"/>
      <c r="L91" s="80"/>
      <c r="M91" s="39"/>
      <c r="N91" s="26">
        <f t="shared" si="46"/>
      </c>
      <c r="O91" s="26">
        <f t="shared" si="47"/>
      </c>
      <c r="P91" s="26">
        <f>IF(E91&gt;E86,"Er","")</f>
      </c>
      <c r="Q91" s="26">
        <f>IF(OR(F91&gt;F86,F91&gt;E91),"Er","")</f>
      </c>
      <c r="R91" s="26">
        <f>IF(G91&gt;G86,"Er","")</f>
      </c>
      <c r="S91" s="26">
        <f>IF(OR(H91&gt;G91,H91&gt;H86),"Er","")</f>
      </c>
      <c r="T91" s="26">
        <f>IF(I91&gt;I86,"Er","")</f>
      </c>
      <c r="U91" s="26">
        <f>IF(OR(J91&gt;I91,J91&gt;J86),"Er","")</f>
      </c>
      <c r="V91" s="26">
        <f>IF(OR(K91&gt;C91,K91&gt;K86,K91&lt;L91),"Er","")</f>
      </c>
      <c r="W91" s="26">
        <f>IF(OR(L91&gt;K91,L91&gt;D91,L91&gt;L86),"Er","")</f>
      </c>
    </row>
    <row r="92" spans="2:23" s="36" customFormat="1" ht="15.75">
      <c r="B92" s="44" t="s">
        <v>107</v>
      </c>
      <c r="C92" s="63">
        <f t="shared" si="45"/>
        <v>0</v>
      </c>
      <c r="D92" s="63">
        <f t="shared" si="45"/>
        <v>0</v>
      </c>
      <c r="E92" s="79"/>
      <c r="F92" s="79"/>
      <c r="G92" s="79"/>
      <c r="H92" s="79"/>
      <c r="I92" s="92"/>
      <c r="J92" s="92"/>
      <c r="K92" s="79"/>
      <c r="L92" s="80"/>
      <c r="M92" s="39"/>
      <c r="N92" s="26">
        <f t="shared" si="46"/>
      </c>
      <c r="O92" s="26">
        <f t="shared" si="47"/>
      </c>
      <c r="P92" s="26">
        <f>IF(E92&gt;E86,"Er","")</f>
      </c>
      <c r="Q92" s="26">
        <f>IF(OR(F92&gt;F86,F92&gt;E92),"Er","")</f>
      </c>
      <c r="R92" s="26">
        <f>IF(G92&gt;G86,"Er","")</f>
      </c>
      <c r="S92" s="26">
        <f>IF(OR(H92&gt;G92,H92&gt;H86),"Er","")</f>
      </c>
      <c r="T92" s="26">
        <f>IF(I92&gt;I86,"Er","")</f>
      </c>
      <c r="U92" s="26">
        <f>IF(OR(J92&gt;I92,J92&gt;J86),"Er","")</f>
      </c>
      <c r="V92" s="26">
        <f>IF(OR(K92&gt;C92,K92&gt;K86,K92&lt;L92),"Er","")</f>
      </c>
      <c r="W92" s="26">
        <f>IF(OR(L92&gt;K92,L92&gt;D92,L92&gt;L86),"Er","")</f>
      </c>
    </row>
    <row r="93" spans="2:23" s="36" customFormat="1" ht="15.75">
      <c r="B93" s="44" t="s">
        <v>108</v>
      </c>
      <c r="C93" s="63">
        <f t="shared" si="45"/>
        <v>0</v>
      </c>
      <c r="D93" s="63">
        <f t="shared" si="45"/>
        <v>0</v>
      </c>
      <c r="E93" s="79"/>
      <c r="F93" s="79"/>
      <c r="G93" s="79"/>
      <c r="H93" s="79"/>
      <c r="I93" s="92"/>
      <c r="J93" s="92"/>
      <c r="K93" s="79"/>
      <c r="L93" s="80"/>
      <c r="M93" s="39"/>
      <c r="N93" s="26">
        <f t="shared" si="46"/>
      </c>
      <c r="O93" s="26">
        <f t="shared" si="47"/>
      </c>
      <c r="P93" s="26">
        <f>IF(E93&gt;E86,"Er","")</f>
      </c>
      <c r="Q93" s="26">
        <f>IF(OR(F93&gt;F86,F93&gt;E93),"Er","")</f>
      </c>
      <c r="R93" s="26">
        <f>IF(G93&gt;G86,"Er","")</f>
      </c>
      <c r="S93" s="26">
        <f>IF(OR(H93&gt;G93,H93&gt;H86),"Er","")</f>
      </c>
      <c r="T93" s="26">
        <f>IF(I93&gt;I86,"Er","")</f>
      </c>
      <c r="U93" s="26">
        <f>IF(OR(J93&gt;I93,J93&gt;J86),"Er","")</f>
      </c>
      <c r="V93" s="26">
        <f>IF(OR(K93&gt;C93,K93&gt;K86,K93&lt;L93),"Er","")</f>
      </c>
      <c r="W93" s="26">
        <f>IF(OR(L93&gt;K93,L93&gt;D93,L93&gt;L86),"Er","")</f>
      </c>
    </row>
    <row r="94" spans="2:23" s="36" customFormat="1" ht="15.75">
      <c r="B94" s="44" t="s">
        <v>109</v>
      </c>
      <c r="C94" s="63">
        <f t="shared" si="45"/>
        <v>0</v>
      </c>
      <c r="D94" s="63">
        <f t="shared" si="45"/>
        <v>0</v>
      </c>
      <c r="E94" s="79"/>
      <c r="F94" s="79"/>
      <c r="G94" s="79"/>
      <c r="H94" s="79"/>
      <c r="I94" s="92"/>
      <c r="J94" s="92"/>
      <c r="K94" s="79"/>
      <c r="L94" s="80"/>
      <c r="M94" s="39"/>
      <c r="N94" s="26">
        <f t="shared" si="46"/>
      </c>
      <c r="O94" s="26">
        <f t="shared" si="47"/>
      </c>
      <c r="P94" s="26">
        <f>IF(E94&gt;E86,"Er","")</f>
      </c>
      <c r="Q94" s="26">
        <f>IF(OR(F94&gt;F86,F94&gt;E94),"Er","")</f>
      </c>
      <c r="R94" s="26">
        <f>IF(G94&gt;G86,"Er","")</f>
      </c>
      <c r="S94" s="26">
        <f>IF(OR(H94&gt;G94,H94&gt;H86),"Er","")</f>
      </c>
      <c r="T94" s="26">
        <f>IF(I94&gt;I86,"Er","")</f>
      </c>
      <c r="U94" s="26">
        <f>IF(OR(J94&gt;I94,J94&gt;J86),"Er","")</f>
      </c>
      <c r="V94" s="26">
        <f>IF(OR(K94&gt;C94,K94&gt;K86,K94&lt;L94),"Er","")</f>
      </c>
      <c r="W94" s="26">
        <f>IF(OR(L94&gt;K94,L94&gt;D94,L94&gt;L86),"Er","")</f>
      </c>
    </row>
    <row r="95" spans="2:23" s="36" customFormat="1" ht="15.75">
      <c r="B95" s="44" t="s">
        <v>110</v>
      </c>
      <c r="C95" s="61">
        <f t="shared" si="45"/>
        <v>0</v>
      </c>
      <c r="D95" s="61">
        <f t="shared" si="45"/>
        <v>0</v>
      </c>
      <c r="E95" s="81"/>
      <c r="F95" s="81"/>
      <c r="G95" s="81"/>
      <c r="H95" s="81"/>
      <c r="I95" s="93"/>
      <c r="J95" s="93"/>
      <c r="K95" s="81"/>
      <c r="L95" s="82"/>
      <c r="M95" s="39"/>
      <c r="N95" s="26">
        <f t="shared" si="46"/>
      </c>
      <c r="O95" s="26">
        <f t="shared" si="47"/>
      </c>
      <c r="P95" s="26">
        <f>IF(E95&gt;E86,"Er","")</f>
      </c>
      <c r="Q95" s="26">
        <f>IF(OR(F95&gt;F86,F95&gt;E95),"Er","")</f>
      </c>
      <c r="R95" s="26">
        <f>IF(G95&gt;G86,"Er","")</f>
      </c>
      <c r="S95" s="26">
        <f>IF(OR(H95&gt;G95,H95&gt;H86),"Er","")</f>
      </c>
      <c r="T95" s="26">
        <f>IF(I95&gt;I86,"Er","")</f>
      </c>
      <c r="U95" s="26">
        <f>IF(OR(J95&gt;I95,J95&gt;J86),"Er","")</f>
      </c>
      <c r="V95" s="26">
        <f>IF(OR(K95&gt;C95,K95&gt;K86,K95&lt;L95),"Er","")</f>
      </c>
      <c r="W95" s="26">
        <f>IF(OR(L95&gt;K95,L95&gt;D95,L95&gt;L86),"Er","")</f>
      </c>
    </row>
    <row r="96" spans="2:12" ht="15.75">
      <c r="B96" s="182" t="s">
        <v>67</v>
      </c>
      <c r="C96" s="183"/>
      <c r="D96" s="183"/>
      <c r="E96" s="183"/>
      <c r="F96" s="183"/>
      <c r="G96" s="183"/>
      <c r="H96" s="183"/>
      <c r="I96" s="183"/>
      <c r="J96" s="183"/>
      <c r="K96" s="183"/>
      <c r="L96" s="184"/>
    </row>
    <row r="97" spans="2:23" ht="15.75">
      <c r="B97" s="67" t="s">
        <v>37</v>
      </c>
      <c r="C97" s="65">
        <f>SUM(C98,C101:C104)</f>
        <v>6</v>
      </c>
      <c r="D97" s="65">
        <f>SUM(D98,D101:D104)</f>
        <v>2</v>
      </c>
      <c r="E97" s="95">
        <f aca="true" t="shared" si="48" ref="E97:J97">SUM(E98,E101:E104)</f>
        <v>6</v>
      </c>
      <c r="F97" s="95">
        <f t="shared" si="48"/>
        <v>2</v>
      </c>
      <c r="G97" s="95">
        <f t="shared" si="48"/>
        <v>0</v>
      </c>
      <c r="H97" s="95">
        <f t="shared" si="48"/>
        <v>0</v>
      </c>
      <c r="I97" s="95">
        <f t="shared" si="48"/>
        <v>0</v>
      </c>
      <c r="J97" s="95">
        <f t="shared" si="48"/>
        <v>0</v>
      </c>
      <c r="K97" s="95">
        <f>SUM(K98,K101:K104)</f>
        <v>0</v>
      </c>
      <c r="L97" s="96">
        <f>SUM(L98,L101:L104)</f>
        <v>0</v>
      </c>
      <c r="N97" s="37">
        <f>IF(OR(C97&lt;D97,C97&lt;C9,C97&lt;K97),"Er","")</f>
      </c>
      <c r="O97" s="26">
        <f>IF(OR(D97&gt;C97,D97&lt;L97,D97&lt;D9),"Er","")</f>
      </c>
      <c r="P97" s="26">
        <f>IF(E97&lt;E9,"Er","")</f>
      </c>
      <c r="Q97" s="26">
        <f>IF(OR(F97&lt;F9,F97&gt;E97),"Er","")</f>
      </c>
      <c r="R97" s="26">
        <f>IF(G97&lt;G9,"Er","")</f>
      </c>
      <c r="S97" s="26">
        <f>IF(OR(H97&lt;H9,H97&gt;G97),"Er","")</f>
      </c>
      <c r="T97" s="26">
        <f>IF(I97&lt;I9,"Er","")</f>
      </c>
      <c r="U97" s="26">
        <f>IF(OR(J97&lt;J9,J97&gt;I97),"Er","")</f>
      </c>
      <c r="V97" s="26">
        <f>IF(OR(K97&gt;C97,K97&lt;K9,K97&lt;L97),"Er","")</f>
      </c>
      <c r="W97" s="26">
        <f>IF(OR(L97&gt;K97,L97&gt;D97,L97&lt;L9),"Er","")</f>
      </c>
    </row>
    <row r="98" spans="2:23" ht="18.75">
      <c r="B98" s="58" t="s">
        <v>100</v>
      </c>
      <c r="C98" s="62">
        <f aca="true" t="shared" si="49" ref="C98:C104">SUM(E98,G98,I98)</f>
        <v>2</v>
      </c>
      <c r="D98" s="62">
        <f aca="true" t="shared" si="50" ref="D98:D104">SUM(F98,H98,J98)</f>
        <v>1</v>
      </c>
      <c r="E98" s="71">
        <v>2</v>
      </c>
      <c r="F98" s="71">
        <v>1</v>
      </c>
      <c r="G98" s="71"/>
      <c r="H98" s="71"/>
      <c r="I98" s="91"/>
      <c r="J98" s="91"/>
      <c r="K98" s="71"/>
      <c r="L98" s="72"/>
      <c r="N98" s="26">
        <f aca="true" t="shared" si="51" ref="N98:N104">IF(OR(C98&lt;D98,C98&lt;K98),"Er","")</f>
      </c>
      <c r="O98" s="26">
        <f aca="true" t="shared" si="52" ref="O98:O104">IF(OR(D98&gt;C98,D98&lt;L98),"Er","")</f>
      </c>
      <c r="P98" s="26">
        <f>IF(SUM(E99:E100)&gt;E98,"Er","")</f>
      </c>
      <c r="Q98" s="26">
        <f>IF(OR(SUM(F99:F100)&gt;F98,F98&gt;E98),"Er","")</f>
      </c>
      <c r="R98" s="26">
        <f>IF(SUM(G99:G100)&gt;G98,"Er","")</f>
      </c>
      <c r="S98" s="26">
        <f>IF(OR(H100+H99&gt;H98,H98&gt;G98),"Er","")</f>
      </c>
      <c r="T98" s="26">
        <f>IF(SUM(I99:I100)&gt;I98,"Er","")</f>
      </c>
      <c r="U98" s="26">
        <f>IF(OR(J100+J99&gt;J98,J98&gt;I98),"Er","")</f>
      </c>
      <c r="V98" s="26">
        <f>IF(OR(SUM(K99:K100)&gt;K98,K98&gt;C98),"Er","")</f>
      </c>
      <c r="W98" s="26">
        <f>IF(OR(L98&gt;D98,L98&gt;K98,L100+L99&gt;L98),"Er","")</f>
      </c>
    </row>
    <row r="99" spans="2:23" ht="15.75">
      <c r="B99" s="41" t="s">
        <v>53</v>
      </c>
      <c r="C99" s="63">
        <f t="shared" si="49"/>
        <v>1</v>
      </c>
      <c r="D99" s="63">
        <f t="shared" si="50"/>
        <v>1</v>
      </c>
      <c r="E99" s="71">
        <v>1</v>
      </c>
      <c r="F99" s="71">
        <v>1</v>
      </c>
      <c r="G99" s="71"/>
      <c r="H99" s="71"/>
      <c r="I99" s="91"/>
      <c r="J99" s="91"/>
      <c r="K99" s="71"/>
      <c r="L99" s="72"/>
      <c r="N99" s="26">
        <f t="shared" si="51"/>
      </c>
      <c r="O99" s="26">
        <f t="shared" si="52"/>
      </c>
      <c r="P99" s="26">
        <f>IF(OR(E99&gt;E98,E99&gt;E97),"Er","")</f>
      </c>
      <c r="Q99" s="26">
        <f>IF(OR(F99&gt;F98,F99&gt;F97,F99&gt;E99),"Er","")</f>
      </c>
      <c r="R99" s="26">
        <f>IF(OR(G99&gt;G98,G99&gt;G97),"Er","")</f>
      </c>
      <c r="S99" s="26">
        <f>IF(OR(H99&gt;H98,H99&gt;H97,H99&gt;G99),"Er","")</f>
      </c>
      <c r="T99" s="26">
        <f>IF(OR(I99&gt;I98,I99&gt;I97),"Er","")</f>
      </c>
      <c r="U99" s="26">
        <f>IF(OR(J99&gt;J98,J99&gt;J97,J99&gt;I99),"Er","")</f>
      </c>
      <c r="V99" s="26">
        <f>IF(OR(K99&gt;K98,K99&gt;K97,K99&gt;C99),"Er","")</f>
      </c>
      <c r="W99" s="26">
        <f>IF(OR(L99&gt;L98,L99&gt;L97,L99&gt;K99,L99&gt;D99),"Er","")</f>
      </c>
    </row>
    <row r="100" spans="2:23" ht="15.75">
      <c r="B100" s="59" t="s">
        <v>70</v>
      </c>
      <c r="C100" s="64">
        <f t="shared" si="49"/>
        <v>1</v>
      </c>
      <c r="D100" s="64">
        <f t="shared" si="50"/>
        <v>0</v>
      </c>
      <c r="E100" s="71">
        <v>1</v>
      </c>
      <c r="F100" s="71"/>
      <c r="G100" s="71"/>
      <c r="H100" s="71"/>
      <c r="I100" s="91"/>
      <c r="J100" s="91"/>
      <c r="K100" s="71"/>
      <c r="L100" s="72"/>
      <c r="N100" s="26">
        <f t="shared" si="51"/>
      </c>
      <c r="O100" s="26">
        <f t="shared" si="52"/>
      </c>
      <c r="P100" s="26">
        <f>IF(OR(E100&gt;E98,E100&gt;E97),"Er","")</f>
      </c>
      <c r="Q100" s="26">
        <f>IF(OR(F100&gt;F98,F100&gt;F97,F100&gt;E100),"Er","")</f>
      </c>
      <c r="R100" s="26">
        <f>IF(OR(G100&gt;G98,G100&gt;G97),"Er","")</f>
      </c>
      <c r="S100" s="26">
        <f>IF(OR(H100&gt;H98,H100&gt;H97,H100&gt;G100),"Er","")</f>
      </c>
      <c r="T100" s="26">
        <f>IF(OR(I100&gt;I98,I100&gt;I97),"Er","")</f>
      </c>
      <c r="U100" s="26">
        <f>IF(OR(J100&gt;J98,J100&gt;J97,J100&gt;I100),"Er","")</f>
      </c>
      <c r="V100" s="26">
        <f>IF(OR(K100&gt;K98,K100&gt;K97,K100&gt;C100),"Er","")</f>
      </c>
      <c r="W100" s="26">
        <f>IF(OR(L100&gt;L98,L100&gt;L97,L100&gt;K100,L100&gt;D100),"Er","")</f>
      </c>
    </row>
    <row r="101" spans="2:23" ht="15.75">
      <c r="B101" s="41" t="s">
        <v>68</v>
      </c>
      <c r="C101" s="63">
        <f t="shared" si="49"/>
        <v>1</v>
      </c>
      <c r="D101" s="63">
        <f t="shared" si="50"/>
        <v>0</v>
      </c>
      <c r="E101" s="71">
        <v>1</v>
      </c>
      <c r="F101" s="71"/>
      <c r="G101" s="71"/>
      <c r="H101" s="71"/>
      <c r="I101" s="91"/>
      <c r="J101" s="91"/>
      <c r="K101" s="71"/>
      <c r="L101" s="72"/>
      <c r="N101" s="26">
        <f t="shared" si="51"/>
      </c>
      <c r="O101" s="26">
        <f t="shared" si="52"/>
      </c>
      <c r="P101" s="26"/>
      <c r="Q101" s="26">
        <f>IF(F101&gt;E101,"Er","")</f>
      </c>
      <c r="R101" s="26"/>
      <c r="S101" s="26">
        <f>IF(H101&gt;G101,"Er","")</f>
      </c>
      <c r="T101" s="26"/>
      <c r="U101" s="26">
        <f>IF(J101&gt;I101,"Er","")</f>
      </c>
      <c r="V101" s="26">
        <f>IF(K101&gt;C101,"Er","")</f>
      </c>
      <c r="W101" s="26">
        <f>IF(OR(L101&gt;D101,L101&gt;K101),"Er","")</f>
      </c>
    </row>
    <row r="102" spans="2:23" ht="15.75">
      <c r="B102" s="41" t="s">
        <v>69</v>
      </c>
      <c r="C102" s="64">
        <f t="shared" si="49"/>
        <v>0</v>
      </c>
      <c r="D102" s="64">
        <f t="shared" si="50"/>
        <v>0</v>
      </c>
      <c r="E102" s="71"/>
      <c r="F102" s="71"/>
      <c r="G102" s="71"/>
      <c r="H102" s="71"/>
      <c r="I102" s="91"/>
      <c r="J102" s="91"/>
      <c r="K102" s="71"/>
      <c r="L102" s="72"/>
      <c r="N102" s="26">
        <f t="shared" si="51"/>
      </c>
      <c r="O102" s="26">
        <f t="shared" si="52"/>
      </c>
      <c r="P102" s="26"/>
      <c r="Q102" s="26">
        <f>IF(F102&gt;E102,"Er","")</f>
      </c>
      <c r="R102" s="26"/>
      <c r="S102" s="26">
        <f>IF(H102&gt;G102,"Er","")</f>
      </c>
      <c r="T102" s="26"/>
      <c r="U102" s="26">
        <f>IF(J102&gt;I102,"Er","")</f>
      </c>
      <c r="V102" s="26">
        <f>IF(K102&gt;C102,"Er","")</f>
      </c>
      <c r="W102" s="26">
        <f>IF(OR(L102&gt;D102,L102&gt;K102),"Er","")</f>
      </c>
    </row>
    <row r="103" spans="2:23" ht="15.75">
      <c r="B103" s="41" t="s">
        <v>77</v>
      </c>
      <c r="C103" s="64">
        <f t="shared" si="49"/>
        <v>2</v>
      </c>
      <c r="D103" s="64">
        <f t="shared" si="50"/>
        <v>0</v>
      </c>
      <c r="E103" s="73">
        <v>2</v>
      </c>
      <c r="F103" s="73"/>
      <c r="G103" s="73"/>
      <c r="H103" s="73"/>
      <c r="I103" s="74"/>
      <c r="J103" s="74"/>
      <c r="K103" s="73"/>
      <c r="L103" s="75"/>
      <c r="N103" s="26">
        <f t="shared" si="51"/>
      </c>
      <c r="O103" s="26">
        <f t="shared" si="52"/>
      </c>
      <c r="P103" s="26"/>
      <c r="Q103" s="26">
        <f>IF(F103&gt;E103,"Er","")</f>
      </c>
      <c r="R103" s="26"/>
      <c r="S103" s="26">
        <f>IF(H103&gt;G103,"Er","")</f>
      </c>
      <c r="T103" s="26"/>
      <c r="U103" s="26">
        <f>IF(J103&gt;I103,"Er","")</f>
      </c>
      <c r="V103" s="26">
        <f>IF(K103&gt;C103,"Er","")</f>
      </c>
      <c r="W103" s="26">
        <f>IF(OR(L103&gt;D103,L103&gt;K103),"Er","")</f>
      </c>
    </row>
    <row r="104" spans="2:23" ht="16.5" thickBot="1">
      <c r="B104" s="42" t="s">
        <v>45</v>
      </c>
      <c r="C104" s="66">
        <f t="shared" si="49"/>
        <v>1</v>
      </c>
      <c r="D104" s="66">
        <f t="shared" si="50"/>
        <v>1</v>
      </c>
      <c r="E104" s="76">
        <v>1</v>
      </c>
      <c r="F104" s="76">
        <v>1</v>
      </c>
      <c r="G104" s="76"/>
      <c r="H104" s="76"/>
      <c r="I104" s="77"/>
      <c r="J104" s="77"/>
      <c r="K104" s="76"/>
      <c r="L104" s="78"/>
      <c r="N104" s="26">
        <f t="shared" si="51"/>
      </c>
      <c r="O104" s="26">
        <f t="shared" si="52"/>
      </c>
      <c r="P104" s="26"/>
      <c r="Q104" s="26">
        <f>IF(F104&gt;E104,"Er","")</f>
      </c>
      <c r="R104" s="26"/>
      <c r="S104" s="26">
        <f>IF(H104&gt;G104,"Er","")</f>
      </c>
      <c r="T104" s="26"/>
      <c r="U104" s="26">
        <f>IF(J104&gt;I104,"Er","")</f>
      </c>
      <c r="V104" s="26">
        <f>IF(K104&gt;C104,"Er","")</f>
      </c>
      <c r="W104" s="26">
        <f>IF(OR(L104&gt;D104,L104&gt;K104),"Er","")</f>
      </c>
    </row>
    <row r="105" ht="15.75">
      <c r="B105" s="32" t="s">
        <v>62</v>
      </c>
    </row>
  </sheetData>
  <sheetProtection/>
  <mergeCells count="13">
    <mergeCell ref="E2:J2"/>
    <mergeCell ref="E3:F3"/>
    <mergeCell ref="C2:C4"/>
    <mergeCell ref="D2:D4"/>
    <mergeCell ref="G3:H3"/>
    <mergeCell ref="I3:J3"/>
    <mergeCell ref="B96:L96"/>
    <mergeCell ref="K3:K4"/>
    <mergeCell ref="B72:L72"/>
    <mergeCell ref="B10:L10"/>
    <mergeCell ref="B2:B4"/>
    <mergeCell ref="L3:L4"/>
    <mergeCell ref="K2:L2"/>
  </mergeCells>
  <dataValidations count="9">
    <dataValidation allowBlank="1" showInputMessage="1" showErrorMessage="1" errorTitle="Lçi nhËp d÷ liÖu" error="ChØ nhËp d÷ liÖu kiÓu sè, kh«ng nhËp ch÷." sqref="C97:D104 E97:L97 E53:L53 E63:L63 E16:L16 E26:L26 E48:L48 E76:L76 C5:D9 E35:L35 E73:L73 C73:D95 C11:D71 E11:L11 E5:L6 E86:L86"/>
    <dataValidation type="whole" allowBlank="1" showErrorMessage="1" errorTitle="Lỗi nhập dữ liệu" error="Chỉ nhập số tối đa 100" sqref="E98:L98 E104:L104">
      <formula1>0</formula1>
      <formula2>100</formula2>
    </dataValidation>
    <dataValidation type="whole" allowBlank="1" showErrorMessage="1" errorTitle="Lỗi nhập dữ liệu" error="Chỉ nhập số tối đa 2" sqref="E74:L74">
      <formula1>0</formula1>
      <formula2>2</formula2>
    </dataValidation>
    <dataValidation type="whole" allowBlank="1" showErrorMessage="1" errorTitle="Lỗi nhập dữ liệu" error="Chỉ nhập số tối đa 10" sqref="E99:L100 E102:L103 E75:L75">
      <formula1>0</formula1>
      <formula2>10</formula2>
    </dataValidation>
    <dataValidation type="whole" allowBlank="1" showErrorMessage="1" errorTitle="Lỗi nhập dữ liệu" error="Chỉ nhập số tối đa 5" sqref="E101:L101">
      <formula1>0</formula1>
      <formula2>5</formula2>
    </dataValidation>
    <dataValidation type="whole" allowBlank="1" showInputMessage="1" showErrorMessage="1" errorTitle="Lỗi nhập dữ liệu" error="Chỉ nhập số tối đa 300, không nhập chữ" sqref="E77:L85 E87:L95">
      <formula1>0</formula1>
      <formula2>300</formula2>
    </dataValidation>
    <dataValidation type="whole" allowBlank="1" showErrorMessage="1" errorTitle="Lỗi nhập dữ liệu" error="Chỉ nhập số tối đa 300" sqref="E49:L52 E12:L15 E7:L9">
      <formula1>0</formula1>
      <formula2>300</formula2>
    </dataValidation>
    <dataValidation type="whole" allowBlank="1" showErrorMessage="1" errorTitle="Lỗi nhập dữ liệu" error="Chỉ nhập số tối đa 3" sqref="E47:L47">
      <formula1>0</formula1>
      <formula2>3</formula2>
    </dataValidation>
    <dataValidation type="whole" allowBlank="1" showErrorMessage="1" errorTitle="Lỗi nhập dữ liệu" error="Chỉ nhập số tối đa 500" sqref="E64:L71 E54:L62 E17:L25 E27:L34 E36:L46">
      <formula1>0</formula1>
      <formula2>500</formula2>
    </dataValidation>
  </dataValidations>
  <printOptions/>
  <pageMargins left="0.748031496062992" right="0.236220472440945" top="0.511811023622047" bottom="0.511811023622047" header="0.511811023622047" footer="0.236220472440945"/>
  <pageSetup horizontalDpi="600" verticalDpi="600" orientation="portrait" paperSize="9" scale="75" r:id="rId1"/>
  <headerFooter alignWithMargins="0">
    <oddFooter>&amp;L&amp;"Times New Roman,Regular"&amp;10Phiên bản 4.0.1&amp;C&amp;"Times New Roman,Regular"&amp;10Đầu năm&amp;R&amp;"Times New Roman,Regular"&amp;10&amp;A.&amp;P</oddFooter>
  </headerFooter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hath8</dc:creator>
  <cp:keywords/>
  <dc:description/>
  <cp:lastModifiedBy>DELL</cp:lastModifiedBy>
  <cp:lastPrinted>2016-09-12T02:29:28Z</cp:lastPrinted>
  <dcterms:created xsi:type="dcterms:W3CDTF">2002-10-30T04:02:03Z</dcterms:created>
  <dcterms:modified xsi:type="dcterms:W3CDTF">2016-10-27T00:56:42Z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b2a38be3-e194-44cb-b32c-3af5041a9be2</vt:lpwstr>
  </property>
</Properties>
</file>